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nzhakovats\Desktop\инна\Программа новая\ОТЧЕТЫ\Годовой отчет 2025\"/>
    </mc:Choice>
  </mc:AlternateContent>
  <xr:revisionPtr revIDLastSave="0" documentId="13_ncr:1_{978E4E0E-DDAB-4F3B-813C-3691F660568C}" xr6:coauthVersionLast="47" xr6:coauthVersionMax="47" xr10:uidLastSave="{00000000-0000-0000-0000-000000000000}"/>
  <bookViews>
    <workbookView xWindow="-120" yWindow="-120" windowWidth="29040" windowHeight="15840" xr2:uid="{053EB9BE-3227-4FAF-99F9-5A59644C4F00}"/>
  </bookViews>
  <sheets>
    <sheet name="финансы" sheetId="1" r:id="rId1"/>
    <sheet name="индикаторы" sheetId="2" r:id="rId2"/>
    <sheet name="показатели Нац.экономика" sheetId="3" r:id="rId3"/>
    <sheet name="КТ Нац.экономика" sheetId="4" r:id="rId4"/>
    <sheet name="показатели Образование" sheetId="8" r:id="rId5"/>
    <sheet name="КТ Образование" sheetId="9" r:id="rId6"/>
    <sheet name="Оценка МП" sheetId="5" r:id="rId7"/>
  </sheets>
  <definedNames>
    <definedName name="_xlnm._FilterDatabase" localSheetId="3" hidden="1">'КТ Нац.экономика'!$A$5:$H$26</definedName>
    <definedName name="_xlnm._FilterDatabase" localSheetId="5" hidden="1">'КТ Образование'!$A$5:$H$11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5" l="1"/>
  <c r="F28" i="5"/>
  <c r="H13" i="9" a="1"/>
  <c r="H13" i="9" s="1"/>
  <c r="H28" i="4" a="1"/>
  <c r="H28" i="4" s="1"/>
  <c r="K25" i="5" l="1"/>
  <c r="B25" i="5"/>
  <c r="P24" i="3" l="1"/>
  <c r="P15" i="3"/>
  <c r="P18" i="3"/>
  <c r="P27" i="3"/>
  <c r="P30" i="3"/>
  <c r="P12" i="3"/>
  <c r="P21" i="3"/>
  <c r="P12" i="8"/>
  <c r="P15" i="8" s="1"/>
  <c r="K28" i="5" s="1"/>
  <c r="K20" i="5" s="1"/>
  <c r="D12" i="1"/>
  <c r="E12" i="1"/>
  <c r="F12" i="1" s="1"/>
  <c r="D13" i="1"/>
  <c r="E13" i="1"/>
  <c r="D14" i="1"/>
  <c r="E14" i="1"/>
  <c r="D15" i="1"/>
  <c r="E15" i="1"/>
  <c r="C14" i="1"/>
  <c r="C13" i="1"/>
  <c r="D30" i="1"/>
  <c r="E30" i="1"/>
  <c r="D31" i="1"/>
  <c r="E31" i="1"/>
  <c r="D32" i="1"/>
  <c r="E32" i="1"/>
  <c r="C31" i="1"/>
  <c r="C32" i="1"/>
  <c r="C30" i="1"/>
  <c r="D17" i="1"/>
  <c r="E17" i="1"/>
  <c r="F17" i="1" s="1"/>
  <c r="B17" i="5" s="1"/>
  <c r="D18" i="1"/>
  <c r="E18" i="1"/>
  <c r="D19" i="1"/>
  <c r="E19" i="1"/>
  <c r="D20" i="1"/>
  <c r="E20" i="1"/>
  <c r="C18" i="1"/>
  <c r="C19" i="1"/>
  <c r="C20" i="1"/>
  <c r="C15" i="1" s="1"/>
  <c r="C12" i="1" s="1"/>
  <c r="D21" i="1"/>
  <c r="E21" i="1"/>
  <c r="C21" i="1"/>
  <c r="D25" i="1"/>
  <c r="E25" i="1"/>
  <c r="C25" i="1"/>
  <c r="D33" i="1"/>
  <c r="E33" i="1"/>
  <c r="F33" i="1" s="1"/>
  <c r="C33" i="1"/>
  <c r="F36" i="1"/>
  <c r="F28" i="1"/>
  <c r="F25" i="1"/>
  <c r="F24" i="1"/>
  <c r="F21" i="1"/>
  <c r="F20" i="1"/>
  <c r="F15" i="1"/>
  <c r="F20" i="5"/>
  <c r="H8" i="2"/>
  <c r="H10" i="2"/>
  <c r="C17" i="1" l="1"/>
  <c r="P35" i="3"/>
  <c r="B28" i="5" s="1"/>
  <c r="B20" i="5" s="1"/>
  <c r="B14" i="5" s="1"/>
  <c r="H11" i="2"/>
  <c r="B10" i="5" s="1"/>
  <c r="D29" i="1"/>
  <c r="C29" i="1"/>
  <c r="F32" i="1" l="1"/>
  <c r="E29" i="1"/>
  <c r="F29" i="1" s="1"/>
  <c r="K17" i="5" s="1"/>
  <c r="K14" i="5" l="1"/>
  <c r="B5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<sst xmlns="http://schemas.openxmlformats.org/spreadsheetml/2006/main" count="349" uniqueCount="148">
  <si>
    <t xml:space="preserve">          Годовой отчет о ходе реализации муниципальной программы</t>
  </si>
  <si>
    <t>Наименование муниципальной программы, направления муниципальной программы и источника финансового обеспечения</t>
  </si>
  <si>
    <t>Объем финансового обеспечения, тыс. рублей</t>
  </si>
  <si>
    <t>Исполнение, тыс. рублей</t>
  </si>
  <si>
    <t>Процент исполнения, (4) / (3) x 100</t>
  </si>
  <si>
    <t>Комментарий &lt;1&gt;</t>
  </si>
  <si>
    <t>Сводная бюджетная роспись</t>
  </si>
  <si>
    <t>Кассовое исполнение</t>
  </si>
  <si>
    <t>средства областного бюджета</t>
  </si>
  <si>
    <t>средства бюджета городского округа города Калуги Калужской области</t>
  </si>
  <si>
    <t xml:space="preserve">    --------------------------------</t>
  </si>
  <si>
    <t xml:space="preserve">    &lt;1&gt; Указываются причины отклонения (при наличии отклонений).</t>
  </si>
  <si>
    <t xml:space="preserve">    &lt;2&gt;   Указываются   собственные  средства  организаций  (при  наличии);</t>
  </si>
  <si>
    <t>средства  фондов  (при  наличии);  средства  физических  лиц (при наличии);</t>
  </si>
  <si>
    <t>привлеченные средства, за исключением бюджетных ассигнований (при наличии).</t>
  </si>
  <si>
    <t xml:space="preserve">                Сведения о достижении значений индикаторов</t>
  </si>
  <si>
    <t>Наименование индикатора</t>
  </si>
  <si>
    <t>Ед. изм.</t>
  </si>
  <si>
    <t>Значения индикатора</t>
  </si>
  <si>
    <t>Обоснование отклонений значений индикатора на конец отчетного года (при наличии)</t>
  </si>
  <si>
    <t>Год, предшествующий отчетному</t>
  </si>
  <si>
    <t>Отчетный год</t>
  </si>
  <si>
    <t>план</t>
  </si>
  <si>
    <t>факт</t>
  </si>
  <si>
    <t xml:space="preserve">                    Отчет о ходе реализации направления</t>
  </si>
  <si>
    <t>Показатели направления</t>
  </si>
  <si>
    <t>Единица измерения (по ОКЕИ)</t>
  </si>
  <si>
    <t>Значения по месяцам</t>
  </si>
  <si>
    <t>На конец года</t>
  </si>
  <si>
    <t>янв.</t>
  </si>
  <si>
    <t>февр.</t>
  </si>
  <si>
    <t>март</t>
  </si>
  <si>
    <t>апр.</t>
  </si>
  <si>
    <t>май</t>
  </si>
  <si>
    <t>июнь</t>
  </si>
  <si>
    <t>июль</t>
  </si>
  <si>
    <t>авг.</t>
  </si>
  <si>
    <t>сент.</t>
  </si>
  <si>
    <t>окт.</t>
  </si>
  <si>
    <t>нояб.</t>
  </si>
  <si>
    <t>План</t>
  </si>
  <si>
    <t>Факт/прогноз</t>
  </si>
  <si>
    <t>...</t>
  </si>
  <si>
    <t>Наименование мероприятия (результата)/контрольной точки</t>
  </si>
  <si>
    <t>Плановая дата наступления контрольной точки</t>
  </si>
  <si>
    <t>Фактическая дата наступления контрольной точки</t>
  </si>
  <si>
    <t>Ответственный исполнитель (должность)</t>
  </si>
  <si>
    <t>Подтверждающий документ</t>
  </si>
  <si>
    <t>Комментарий (результаты/ проблемы, возникшие в ходе реализации мероприятия)</t>
  </si>
  <si>
    <t>№ п/п</t>
  </si>
  <si>
    <t>итог</t>
  </si>
  <si>
    <t>Имп</t>
  </si>
  <si>
    <t xml:space="preserve">            Сведения об исполнении помесячного плана достижения  показателей направления в текущем году</t>
  </si>
  <si>
    <t>% исполнения</t>
  </si>
  <si>
    <t xml:space="preserve">       Сведения о выполнении (достижении) мероприятий и контрольных точек</t>
  </si>
  <si>
    <t>№</t>
  </si>
  <si>
    <t xml:space="preserve">1. </t>
  </si>
  <si>
    <t>1.1.</t>
  </si>
  <si>
    <t>1.1.1.</t>
  </si>
  <si>
    <t>1.1.2.</t>
  </si>
  <si>
    <t>Оэмп</t>
  </si>
  <si>
    <t>Расчет ("+" достигнуто; "-" не достигнуто)</t>
  </si>
  <si>
    <t>Ктсэ( количество "+"/(количество всего"+"и"-") по каждому комплексу отдельно</t>
  </si>
  <si>
    <t>Осэ1</t>
  </si>
  <si>
    <t>Осэ2</t>
  </si>
  <si>
    <t>Ктсэ2</t>
  </si>
  <si>
    <t>Псэ2</t>
  </si>
  <si>
    <t>Ктсэ1</t>
  </si>
  <si>
    <t>Псэ1</t>
  </si>
  <si>
    <t>А1</t>
  </si>
  <si>
    <t>А1 (исполненние по направлению)</t>
  </si>
  <si>
    <t>Эн1</t>
  </si>
  <si>
    <t>Эн2</t>
  </si>
  <si>
    <t>А2</t>
  </si>
  <si>
    <t xml:space="preserve">Оценку эффективности реализации муниципальной программы, рассчитанную в соответствии с Порядком проведения оценки эффективности реализации муниципальных программ городского округа города Калуги Калужской области, утвержденным постановлением Городской Управы города Калуги от 02.08.2013 N 220-п.
</t>
  </si>
  <si>
    <t>Отклонение связано с расторжением муниципальных контрактов в декабре 2025 года</t>
  </si>
  <si>
    <t xml:space="preserve">средства федерального бюджета </t>
  </si>
  <si>
    <t>иные источники</t>
  </si>
  <si>
    <t>Комплекс процессных мероприятий «Формирование единой информационно-коммуникационной инфраструктуры»</t>
  </si>
  <si>
    <t>Комплекс процессных мероприятий «Обеспечение реализации функций казенным учреждением в сфере обслуживания современными информационно-коммуникационными технологиями»</t>
  </si>
  <si>
    <t>Муниципальная программа «Информационное общество (Электронный муниципалитет)», (всего), в том числе:</t>
  </si>
  <si>
    <t>Направление «Образование» Соисполнитель: Управление делами главы городского округа города Калуги. Участник: Муниципальное казенное учреждение «Служба информационного обеспечения».</t>
  </si>
  <si>
    <t>(отчетный период)</t>
  </si>
  <si>
    <t>за 2025 год</t>
  </si>
  <si>
    <t>Предусмотрено программой/направлением на 31.12.2025</t>
  </si>
  <si>
    <t>А2 (исполненние по направлению)</t>
  </si>
  <si>
    <t xml:space="preserve">Наименование муниципальной программы: </t>
  </si>
  <si>
    <t xml:space="preserve">Ответственный исполнитель муниципальной программы: </t>
  </si>
  <si>
    <t>Управление делами главы городского округа города Калуги</t>
  </si>
  <si>
    <t>Направление «Национальная экономика» Соисполнитель: Управление делами главы городского округа города Калуги. Участник: Муниципальное казенное учреждение «Служба информационного обеспечения».</t>
  </si>
  <si>
    <r>
      <t>Муниципальная программа городского округа города Калуги Калужской области                                 «Информационное общество (</t>
    </r>
    <r>
      <rPr>
        <sz val="11"/>
        <rFont val="Times New Roman"/>
        <family val="1"/>
        <charset val="204"/>
      </rPr>
      <t>Электронный</t>
    </r>
    <r>
      <rPr>
        <sz val="11"/>
        <color theme="1"/>
        <rFont val="Times New Roman"/>
        <family val="1"/>
        <charset val="204"/>
      </rPr>
      <t xml:space="preserve"> муниципалитет)»</t>
    </r>
  </si>
  <si>
    <t>Доля отечественного программного обеспечения, используемого Органами, от общего числа используемого программного обеспечения</t>
  </si>
  <si>
    <t>Доля рабочих мест сотрудников Органов, подключенных к муниципальной защищенной мультисервисной сети и информационным системам</t>
  </si>
  <si>
    <t>%</t>
  </si>
  <si>
    <t>-</t>
  </si>
  <si>
    <t>Доля обновленного и отремонтированного оборудования, обеспечивающего автоматизацию рабочего процесса</t>
  </si>
  <si>
    <t>Количество информационных систем и сервисов, обеспечивающих эффективную реализацию полномочий Органами</t>
  </si>
  <si>
    <t>ед.</t>
  </si>
  <si>
    <t>тыс. ед.</t>
  </si>
  <si>
    <t>Доля обслуживания полученных заявок по диагностике и ремонту техники и оборудования, находящегося в оперативном управлении Органов, в общем количестве поступивших заявок</t>
  </si>
  <si>
    <t>Доля обслуживания полученных заявок на устранение сбойных ситуаций при оказании услуг связи Органам в общем количестве поступивших заявок</t>
  </si>
  <si>
    <t>Количество мероприятий по обеспечению звукоусиления, проводимых Органами</t>
  </si>
  <si>
    <t xml:space="preserve">Количество АРМ Органов, обеспеченных средствами защиты информации </t>
  </si>
  <si>
    <t>Количество объектов, содержащих сведения, составляющие государственную тайну, обрабатываемых Органами</t>
  </si>
  <si>
    <t>Количество камер видеонаблюдения, приобретенных и установленных на объектах, находящихся в собственности городского округа города Калуги Калужской области</t>
  </si>
  <si>
    <t>Количество посещений официального сайта администрации городского округа города Калуги в год</t>
  </si>
  <si>
    <t>Псэ1 (сложить все % исполнения и разделить на количество показателей, по каждому комплексу отдельно)</t>
  </si>
  <si>
    <t>Мероприятие «Реализация мероприятий по созданию, внедрению, развитию и обеспечению функционирования информационных систем»</t>
  </si>
  <si>
    <t>Контрольная точка «Сформирована и утверждена потребность (техническое задание, спецификация)»</t>
  </si>
  <si>
    <t>Контрольная точка 
«Заключен контракт на закупку товаров, работ, услуг»</t>
  </si>
  <si>
    <t>Контрольная точка 
«Произведена приемка поставленных товаров, выполненных работ, оказанных услуг»</t>
  </si>
  <si>
    <t>Контрольная точка 
«Произведена оплата поставленных товаров, выполненных работ, оказанных услуг по муниципальному контракту»</t>
  </si>
  <si>
    <t>1.1.3.</t>
  </si>
  <si>
    <t>1.1.4.</t>
  </si>
  <si>
    <t>Задача «Внедрение, развитие и использование современных и импортозамещающих информационных технологий в муниципальном управлении», «Обеспечение информационной безопасности и функционирования информационных систем и ресурсов в городском округе города Калуги Калужской области, автоматизирующих основные функции муниципального управления» структурного элемента «Формирование единой информационно-коммуникационной инфраструктуры»</t>
  </si>
  <si>
    <t>Заместитель главы городского округа города Калуги – начальник управления делами главы городского округа города Калуги</t>
  </si>
  <si>
    <t>КТ1: техническое задание.</t>
  </si>
  <si>
    <t>КТ2: контракт.</t>
  </si>
  <si>
    <t>КТ3: акт приемки/ документ о приемке.</t>
  </si>
  <si>
    <t>КТ4: платежное поручение</t>
  </si>
  <si>
    <t>1.2.</t>
  </si>
  <si>
    <t>Мероприятие «Реализация мероприятий по обеспечению развития инфраструктуры муниципальной информационной системы и обеспечение ее функционирования»</t>
  </si>
  <si>
    <t>1.2.1.</t>
  </si>
  <si>
    <t>1.2.2.</t>
  </si>
  <si>
    <t>1.2.3.</t>
  </si>
  <si>
    <t>1.2.4.</t>
  </si>
  <si>
    <t>1.3.</t>
  </si>
  <si>
    <t>1.3.1.</t>
  </si>
  <si>
    <t>1.3.2.</t>
  </si>
  <si>
    <t>1.3.3.</t>
  </si>
  <si>
    <t>1.3.4.</t>
  </si>
  <si>
    <t>1.4.</t>
  </si>
  <si>
    <t>1.4.1.</t>
  </si>
  <si>
    <t>1.4.2.</t>
  </si>
  <si>
    <t>1.4.3.</t>
  </si>
  <si>
    <t>1.4.4.</t>
  </si>
  <si>
    <t>Мероприятие «Обеспечение звукоусиления общегородских мероприятий»</t>
  </si>
  <si>
    <t>Мероприятие «Организация информационной безопасности»</t>
  </si>
  <si>
    <t>+</t>
  </si>
  <si>
    <t xml:space="preserve">                 "Национальная экономика"</t>
  </si>
  <si>
    <t>Псэ2 (сложить все % исполнения и разделить на количество показателей, по каждому комплексу отдельно)</t>
  </si>
  <si>
    <t xml:space="preserve">                 "Образование"</t>
  </si>
  <si>
    <t>Количество сотрудников учреждения, прошедших профессиональную переподготовку и повышение квалификации</t>
  </si>
  <si>
    <t xml:space="preserve">Задача «Переподготовка и повышение квалификации кадров» структурного элемента «Обеспечение реализации функций казенным учреждением в сфере обслуживания современными информационно-коммуникационными технологиями» </t>
  </si>
  <si>
    <t>Псэ2 (показатели структурного элемента 2 отсутствуют)</t>
  </si>
  <si>
    <t>Ктсэ2 (контрольные точки по структурному элементу 2 отсутствуют)</t>
  </si>
  <si>
    <t xml:space="preserve">Ктсэ1 ( (количество "+")/(количество всего"+"и"-")*100) </t>
  </si>
  <si>
    <t>Мероприятие «Переподготовка и повышение квалификации кадров»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</si>
</sst>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14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4" borderId="0" xfId="0" applyFill="1"/>
    <xf numFmtId="0" fontId="0" fillId="5" borderId="0" xfId="0" applyFill="1"/>
    <xf numFmtId="0" fontId="0" fillId="5" borderId="0" xfId="0" applyFill="1" applyAlignment="1">
      <alignment wrapText="1"/>
    </xf>
    <xf numFmtId="0" fontId="0" fillId="6" borderId="0" xfId="0" applyFill="1"/>
    <xf numFmtId="0" fontId="1" fillId="6" borderId="0" xfId="0" applyFont="1" applyFill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center" wrapText="1"/>
    </xf>
    <xf numFmtId="0" fontId="0" fillId="3" borderId="1" xfId="0" applyFill="1" applyBorder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right" wrapText="1"/>
    </xf>
    <xf numFmtId="0" fontId="0" fillId="5" borderId="0" xfId="0" applyFill="1" applyAlignment="1">
      <alignment horizontal="right" wrapText="1"/>
    </xf>
    <xf numFmtId="16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ill="1"/>
    <xf numFmtId="0" fontId="0" fillId="5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right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5" borderId="0" xfId="0" applyFill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0" fillId="5" borderId="0" xfId="0" applyFill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2E73B-44D0-4DB2-8255-7DA3701E56F7}">
  <dimension ref="B2:H142"/>
  <sheetViews>
    <sheetView tabSelected="1" workbookViewId="0">
      <selection activeCell="E20" sqref="E20"/>
    </sheetView>
  </sheetViews>
  <sheetFormatPr defaultRowHeight="15" x14ac:dyDescent="0.25"/>
  <cols>
    <col min="1" max="1" width="6.140625" style="4" customWidth="1"/>
    <col min="2" max="2" width="40" style="4" customWidth="1"/>
    <col min="3" max="3" width="17" style="4" customWidth="1"/>
    <col min="4" max="4" width="12.7109375" style="4" customWidth="1"/>
    <col min="5" max="5" width="14.140625" style="4" customWidth="1"/>
    <col min="6" max="6" width="13.7109375" style="24" customWidth="1"/>
    <col min="7" max="7" width="22.42578125" style="4" customWidth="1"/>
    <col min="8" max="8" width="15" style="4" customWidth="1"/>
    <col min="9" max="16384" width="9.140625" style="4"/>
  </cols>
  <sheetData>
    <row r="2" spans="2:7" x14ac:dyDescent="0.25">
      <c r="B2" s="47" t="s">
        <v>0</v>
      </c>
      <c r="C2" s="47"/>
      <c r="D2" s="47"/>
      <c r="E2" s="47"/>
      <c r="F2" s="47"/>
      <c r="G2" s="47"/>
    </row>
    <row r="3" spans="2:7" x14ac:dyDescent="0.25">
      <c r="B3" s="51" t="s">
        <v>83</v>
      </c>
      <c r="C3" s="51"/>
      <c r="D3" s="51"/>
      <c r="E3" s="51"/>
      <c r="F3" s="51"/>
      <c r="G3" s="51"/>
    </row>
    <row r="4" spans="2:7" x14ac:dyDescent="0.25">
      <c r="B4" s="47" t="s">
        <v>82</v>
      </c>
      <c r="C4" s="47"/>
      <c r="D4" s="47"/>
      <c r="E4" s="47"/>
      <c r="F4" s="47"/>
      <c r="G4" s="47"/>
    </row>
    <row r="6" spans="2:7" ht="30" customHeight="1" x14ac:dyDescent="0.25">
      <c r="B6" s="27" t="s">
        <v>86</v>
      </c>
      <c r="C6" s="48" t="s">
        <v>90</v>
      </c>
      <c r="D6" s="48"/>
      <c r="E6" s="48"/>
      <c r="F6" s="48"/>
      <c r="G6" s="48"/>
    </row>
    <row r="7" spans="2:7" ht="30" x14ac:dyDescent="0.25">
      <c r="B7" s="27" t="s">
        <v>87</v>
      </c>
      <c r="C7" s="49" t="s">
        <v>88</v>
      </c>
      <c r="D7" s="49"/>
      <c r="E7" s="49"/>
      <c r="F7" s="49"/>
      <c r="G7" s="49"/>
    </row>
    <row r="9" spans="2:7" ht="69" customHeight="1" x14ac:dyDescent="0.25">
      <c r="B9" s="50" t="s">
        <v>1</v>
      </c>
      <c r="C9" s="50" t="s">
        <v>2</v>
      </c>
      <c r="D9" s="50"/>
      <c r="E9" s="5" t="s">
        <v>3</v>
      </c>
      <c r="F9" s="50" t="s">
        <v>4</v>
      </c>
      <c r="G9" s="50" t="s">
        <v>5</v>
      </c>
    </row>
    <row r="10" spans="2:7" ht="60" x14ac:dyDescent="0.25">
      <c r="B10" s="50"/>
      <c r="C10" s="5" t="s">
        <v>84</v>
      </c>
      <c r="D10" s="5" t="s">
        <v>6</v>
      </c>
      <c r="E10" s="5" t="s">
        <v>7</v>
      </c>
      <c r="F10" s="50"/>
      <c r="G10" s="50"/>
    </row>
    <row r="11" spans="2:7" s="12" customFormat="1" x14ac:dyDescent="0.25">
      <c r="B11" s="10">
        <v>1</v>
      </c>
      <c r="C11" s="11">
        <v>2</v>
      </c>
      <c r="D11" s="10">
        <v>3</v>
      </c>
      <c r="E11" s="10">
        <v>4</v>
      </c>
      <c r="F11" s="20">
        <v>5</v>
      </c>
      <c r="G11" s="10">
        <v>6</v>
      </c>
    </row>
    <row r="12" spans="2:7" ht="75" x14ac:dyDescent="0.25">
      <c r="B12" s="25" t="s">
        <v>80</v>
      </c>
      <c r="C12" s="26">
        <f>SUM(C13:C16)</f>
        <v>94073.45</v>
      </c>
      <c r="D12" s="26">
        <f t="shared" ref="D12:E12" si="0">SUM(D13:D16)</f>
        <v>92020.93</v>
      </c>
      <c r="E12" s="26">
        <f t="shared" si="0"/>
        <v>90870.33</v>
      </c>
      <c r="F12" s="22">
        <f>E12/D12*100</f>
        <v>98.749632284742177</v>
      </c>
      <c r="G12" s="7" t="s">
        <v>75</v>
      </c>
    </row>
    <row r="13" spans="2:7" x14ac:dyDescent="0.25">
      <c r="B13" s="25" t="s">
        <v>76</v>
      </c>
      <c r="C13" s="26">
        <f>C18+C30</f>
        <v>0</v>
      </c>
      <c r="D13" s="26">
        <f t="shared" ref="D13:E13" si="1">D18+D30</f>
        <v>0</v>
      </c>
      <c r="E13" s="26">
        <f t="shared" si="1"/>
        <v>0</v>
      </c>
      <c r="F13" s="22"/>
      <c r="G13" s="6"/>
    </row>
    <row r="14" spans="2:7" x14ac:dyDescent="0.25">
      <c r="B14" s="25" t="s">
        <v>8</v>
      </c>
      <c r="C14" s="26">
        <f t="shared" ref="C14:E15" si="2">C19+C31</f>
        <v>0</v>
      </c>
      <c r="D14" s="26">
        <f t="shared" si="2"/>
        <v>0</v>
      </c>
      <c r="E14" s="26">
        <f t="shared" si="2"/>
        <v>0</v>
      </c>
      <c r="F14" s="22"/>
      <c r="G14" s="6"/>
    </row>
    <row r="15" spans="2:7" ht="30" x14ac:dyDescent="0.25">
      <c r="B15" s="25" t="s">
        <v>9</v>
      </c>
      <c r="C15" s="26">
        <f t="shared" si="2"/>
        <v>94073.45</v>
      </c>
      <c r="D15" s="26">
        <f t="shared" si="2"/>
        <v>92020.93</v>
      </c>
      <c r="E15" s="26">
        <f t="shared" si="2"/>
        <v>90870.33</v>
      </c>
      <c r="F15" s="22">
        <f>E15/D15*100</f>
        <v>98.749632284742177</v>
      </c>
      <c r="G15" s="6"/>
    </row>
    <row r="16" spans="2:7" x14ac:dyDescent="0.25">
      <c r="B16" s="25" t="s">
        <v>77</v>
      </c>
      <c r="C16" s="26">
        <v>0</v>
      </c>
      <c r="D16" s="26">
        <v>0</v>
      </c>
      <c r="E16" s="26">
        <v>0</v>
      </c>
      <c r="F16" s="22"/>
      <c r="G16" s="6"/>
    </row>
    <row r="17" spans="2:8" ht="96" customHeight="1" x14ac:dyDescent="0.25">
      <c r="B17" s="25" t="s">
        <v>89</v>
      </c>
      <c r="C17" s="26">
        <f>SUM(C18:C20)</f>
        <v>93873.45</v>
      </c>
      <c r="D17" s="26">
        <f t="shared" ref="D17:E17" si="3">SUM(D18:D20)</f>
        <v>91820.93</v>
      </c>
      <c r="E17" s="26">
        <f t="shared" si="3"/>
        <v>90670.63</v>
      </c>
      <c r="F17" s="23">
        <f>E17/D17*100</f>
        <v>98.747235515911257</v>
      </c>
      <c r="G17" s="6"/>
      <c r="H17" s="18" t="s">
        <v>70</v>
      </c>
    </row>
    <row r="18" spans="2:8" ht="23.25" customHeight="1" x14ac:dyDescent="0.25">
      <c r="B18" s="25" t="s">
        <v>76</v>
      </c>
      <c r="C18" s="26">
        <f>C22+C26</f>
        <v>0</v>
      </c>
      <c r="D18" s="26">
        <f t="shared" ref="D18:E18" si="4">D22+D26</f>
        <v>0</v>
      </c>
      <c r="E18" s="26">
        <f t="shared" si="4"/>
        <v>0</v>
      </c>
      <c r="F18" s="22"/>
      <c r="G18" s="6"/>
    </row>
    <row r="19" spans="2:8" ht="23.25" customHeight="1" x14ac:dyDescent="0.25">
      <c r="B19" s="25" t="s">
        <v>8</v>
      </c>
      <c r="C19" s="26">
        <f>C23+C27</f>
        <v>0</v>
      </c>
      <c r="D19" s="26">
        <f t="shared" ref="D19:E19" si="5">D23+D27</f>
        <v>0</v>
      </c>
      <c r="E19" s="26">
        <f t="shared" si="5"/>
        <v>0</v>
      </c>
      <c r="F19" s="22"/>
      <c r="G19" s="6"/>
    </row>
    <row r="20" spans="2:8" ht="37.5" customHeight="1" x14ac:dyDescent="0.25">
      <c r="B20" s="25" t="s">
        <v>9</v>
      </c>
      <c r="C20" s="26">
        <f>C24+C28</f>
        <v>93873.45</v>
      </c>
      <c r="D20" s="26">
        <f t="shared" ref="D20:E20" si="6">D24+D28</f>
        <v>91820.93</v>
      </c>
      <c r="E20" s="26">
        <f t="shared" si="6"/>
        <v>90670.63</v>
      </c>
      <c r="F20" s="22">
        <f t="shared" ref="F20:F36" si="7">E20/D20*100</f>
        <v>98.747235515911257</v>
      </c>
      <c r="G20" s="6"/>
    </row>
    <row r="21" spans="2:8" ht="50.25" customHeight="1" x14ac:dyDescent="0.25">
      <c r="B21" s="25" t="s">
        <v>78</v>
      </c>
      <c r="C21" s="26">
        <f>SUM(C22:C24)</f>
        <v>64398.6</v>
      </c>
      <c r="D21" s="26">
        <f t="shared" ref="D21:E21" si="8">SUM(D22:D24)</f>
        <v>62307.040000000001</v>
      </c>
      <c r="E21" s="26">
        <f t="shared" si="8"/>
        <v>61174.55</v>
      </c>
      <c r="F21" s="22">
        <f t="shared" si="7"/>
        <v>98.182404428135257</v>
      </c>
      <c r="G21" s="6"/>
    </row>
    <row r="22" spans="2:8" ht="23.25" customHeight="1" x14ac:dyDescent="0.25">
      <c r="B22" s="25" t="s">
        <v>76</v>
      </c>
      <c r="C22" s="26">
        <v>0</v>
      </c>
      <c r="D22" s="26">
        <v>0</v>
      </c>
      <c r="E22" s="26">
        <v>0</v>
      </c>
      <c r="F22" s="22"/>
      <c r="G22" s="6"/>
    </row>
    <row r="23" spans="2:8" ht="23.25" customHeight="1" x14ac:dyDescent="0.25">
      <c r="B23" s="25" t="s">
        <v>8</v>
      </c>
      <c r="C23" s="26">
        <v>0</v>
      </c>
      <c r="D23" s="26">
        <v>0</v>
      </c>
      <c r="E23" s="26">
        <v>0</v>
      </c>
      <c r="F23" s="22"/>
      <c r="G23" s="6"/>
    </row>
    <row r="24" spans="2:8" ht="31.5" customHeight="1" x14ac:dyDescent="0.25">
      <c r="B24" s="25" t="s">
        <v>9</v>
      </c>
      <c r="C24" s="26">
        <v>64398.6</v>
      </c>
      <c r="D24" s="26">
        <v>62307.040000000001</v>
      </c>
      <c r="E24" s="26">
        <v>61174.55</v>
      </c>
      <c r="F24" s="22">
        <f t="shared" si="7"/>
        <v>98.182404428135257</v>
      </c>
      <c r="G24" s="6"/>
    </row>
    <row r="25" spans="2:8" ht="96" customHeight="1" x14ac:dyDescent="0.25">
      <c r="B25" s="25" t="s">
        <v>79</v>
      </c>
      <c r="C25" s="26">
        <f>SUM(C26:C28)</f>
        <v>29474.85</v>
      </c>
      <c r="D25" s="26">
        <f t="shared" ref="D25:E25" si="9">SUM(D26:D28)</f>
        <v>29513.89</v>
      </c>
      <c r="E25" s="26">
        <f t="shared" si="9"/>
        <v>29496.080000000002</v>
      </c>
      <c r="F25" s="22">
        <f t="shared" si="7"/>
        <v>99.93965553168357</v>
      </c>
      <c r="G25" s="6"/>
    </row>
    <row r="26" spans="2:8" ht="23.25" customHeight="1" x14ac:dyDescent="0.25">
      <c r="B26" s="25" t="s">
        <v>76</v>
      </c>
      <c r="C26" s="26">
        <v>0</v>
      </c>
      <c r="D26" s="26">
        <v>0</v>
      </c>
      <c r="E26" s="26">
        <v>0</v>
      </c>
      <c r="F26" s="22"/>
      <c r="G26" s="6"/>
    </row>
    <row r="27" spans="2:8" ht="23.25" customHeight="1" x14ac:dyDescent="0.25">
      <c r="B27" s="25" t="s">
        <v>8</v>
      </c>
      <c r="C27" s="26">
        <v>0</v>
      </c>
      <c r="D27" s="26">
        <v>0</v>
      </c>
      <c r="E27" s="26">
        <v>0</v>
      </c>
      <c r="F27" s="22"/>
      <c r="G27" s="6"/>
    </row>
    <row r="28" spans="2:8" ht="36" customHeight="1" x14ac:dyDescent="0.25">
      <c r="B28" s="25" t="s">
        <v>9</v>
      </c>
      <c r="C28" s="26">
        <v>29474.85</v>
      </c>
      <c r="D28" s="26">
        <v>29513.89</v>
      </c>
      <c r="E28" s="26">
        <v>29496.080000000002</v>
      </c>
      <c r="F28" s="22">
        <f t="shared" si="7"/>
        <v>99.93965553168357</v>
      </c>
      <c r="G28" s="6"/>
    </row>
    <row r="29" spans="2:8" ht="92.25" customHeight="1" x14ac:dyDescent="0.25">
      <c r="B29" s="25" t="s">
        <v>81</v>
      </c>
      <c r="C29" s="26">
        <f>SUM(C30:C32)</f>
        <v>200</v>
      </c>
      <c r="D29" s="26">
        <f t="shared" ref="D29:E29" si="10">SUM(D30:D32)</f>
        <v>200</v>
      </c>
      <c r="E29" s="26">
        <f t="shared" si="10"/>
        <v>199.7</v>
      </c>
      <c r="F29" s="23">
        <f t="shared" si="7"/>
        <v>99.85</v>
      </c>
      <c r="G29" s="6"/>
      <c r="H29" s="18" t="s">
        <v>85</v>
      </c>
    </row>
    <row r="30" spans="2:8" ht="23.25" customHeight="1" x14ac:dyDescent="0.25">
      <c r="B30" s="25" t="s">
        <v>76</v>
      </c>
      <c r="C30" s="26">
        <f>C34</f>
        <v>0</v>
      </c>
      <c r="D30" s="26">
        <f t="shared" ref="D30:E30" si="11">D34</f>
        <v>0</v>
      </c>
      <c r="E30" s="26">
        <f t="shared" si="11"/>
        <v>0</v>
      </c>
      <c r="F30" s="22"/>
      <c r="G30" s="6"/>
    </row>
    <row r="31" spans="2:8" ht="23.25" customHeight="1" x14ac:dyDescent="0.25">
      <c r="B31" s="25" t="s">
        <v>8</v>
      </c>
      <c r="C31" s="26">
        <f t="shared" ref="C31:E32" si="12">C35</f>
        <v>0</v>
      </c>
      <c r="D31" s="26">
        <f t="shared" si="12"/>
        <v>0</v>
      </c>
      <c r="E31" s="26">
        <f t="shared" si="12"/>
        <v>0</v>
      </c>
      <c r="F31" s="22"/>
      <c r="G31" s="6"/>
    </row>
    <row r="32" spans="2:8" ht="37.5" customHeight="1" x14ac:dyDescent="0.25">
      <c r="B32" s="25" t="s">
        <v>9</v>
      </c>
      <c r="C32" s="26">
        <f t="shared" si="12"/>
        <v>200</v>
      </c>
      <c r="D32" s="26">
        <f t="shared" si="12"/>
        <v>200</v>
      </c>
      <c r="E32" s="26">
        <f t="shared" si="12"/>
        <v>199.7</v>
      </c>
      <c r="F32" s="22">
        <f t="shared" si="7"/>
        <v>99.85</v>
      </c>
      <c r="G32" s="6"/>
    </row>
    <row r="33" spans="2:7" ht="93.75" customHeight="1" x14ac:dyDescent="0.25">
      <c r="B33" s="25" t="s">
        <v>79</v>
      </c>
      <c r="C33" s="26">
        <f>SUM(C34:C36)</f>
        <v>200</v>
      </c>
      <c r="D33" s="26">
        <f t="shared" ref="D33:E33" si="13">SUM(D34:D36)</f>
        <v>200</v>
      </c>
      <c r="E33" s="26">
        <f t="shared" si="13"/>
        <v>199.7</v>
      </c>
      <c r="F33" s="22">
        <f t="shared" si="7"/>
        <v>99.85</v>
      </c>
      <c r="G33" s="6"/>
    </row>
    <row r="34" spans="2:7" ht="23.25" customHeight="1" x14ac:dyDescent="0.25">
      <c r="B34" s="25" t="s">
        <v>76</v>
      </c>
      <c r="C34" s="26">
        <v>0</v>
      </c>
      <c r="D34" s="26">
        <v>0</v>
      </c>
      <c r="E34" s="26">
        <v>0</v>
      </c>
      <c r="F34" s="22"/>
      <c r="G34" s="6"/>
    </row>
    <row r="35" spans="2:7" ht="23.25" customHeight="1" x14ac:dyDescent="0.25">
      <c r="B35" s="25" t="s">
        <v>8</v>
      </c>
      <c r="C35" s="26">
        <v>0</v>
      </c>
      <c r="D35" s="26">
        <v>0</v>
      </c>
      <c r="E35" s="26">
        <v>0</v>
      </c>
      <c r="F35" s="22"/>
      <c r="G35" s="6"/>
    </row>
    <row r="36" spans="2:7" ht="36" customHeight="1" x14ac:dyDescent="0.25">
      <c r="B36" s="25" t="s">
        <v>9</v>
      </c>
      <c r="C36" s="26">
        <v>200</v>
      </c>
      <c r="D36" s="26">
        <v>200</v>
      </c>
      <c r="E36" s="26">
        <v>199.7</v>
      </c>
      <c r="F36" s="22">
        <f t="shared" si="7"/>
        <v>99.85</v>
      </c>
      <c r="G36" s="6"/>
    </row>
    <row r="37" spans="2:7" x14ac:dyDescent="0.25">
      <c r="B37" s="8"/>
    </row>
    <row r="38" spans="2:7" x14ac:dyDescent="0.25">
      <c r="B38" s="8"/>
    </row>
    <row r="39" spans="2:7" x14ac:dyDescent="0.25">
      <c r="B39" s="8"/>
    </row>
    <row r="40" spans="2:7" x14ac:dyDescent="0.25">
      <c r="B40" s="8"/>
    </row>
    <row r="41" spans="2:7" x14ac:dyDescent="0.25">
      <c r="B41" s="8"/>
    </row>
    <row r="43" spans="2:7" x14ac:dyDescent="0.25">
      <c r="B43" s="4" t="s">
        <v>10</v>
      </c>
    </row>
    <row r="44" spans="2:7" x14ac:dyDescent="0.25">
      <c r="B44" s="4" t="s">
        <v>11</v>
      </c>
    </row>
    <row r="45" spans="2:7" x14ac:dyDescent="0.25">
      <c r="B45" s="4" t="s">
        <v>12</v>
      </c>
    </row>
    <row r="46" spans="2:7" x14ac:dyDescent="0.25">
      <c r="B46" s="4" t="s">
        <v>13</v>
      </c>
    </row>
    <row r="47" spans="2:7" x14ac:dyDescent="0.25">
      <c r="B47" s="4" t="s">
        <v>14</v>
      </c>
    </row>
    <row r="142" spans="2:2" x14ac:dyDescent="0.25">
      <c r="B142" s="4" t="s">
        <v>42</v>
      </c>
    </row>
  </sheetData>
  <mergeCells count="9">
    <mergeCell ref="B2:G2"/>
    <mergeCell ref="C6:G6"/>
    <mergeCell ref="C7:G7"/>
    <mergeCell ref="C9:D9"/>
    <mergeCell ref="B9:B10"/>
    <mergeCell ref="F9:F10"/>
    <mergeCell ref="G9:G10"/>
    <mergeCell ref="B3:G3"/>
    <mergeCell ref="B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59F20-0E83-43F0-BE75-9C0ED7F3D766}">
  <dimension ref="B2:J22"/>
  <sheetViews>
    <sheetView workbookViewId="0">
      <selection activeCell="C17" sqref="C17"/>
    </sheetView>
  </sheetViews>
  <sheetFormatPr defaultRowHeight="15" x14ac:dyDescent="0.25"/>
  <cols>
    <col min="1" max="1" width="4.85546875" style="4" customWidth="1"/>
    <col min="2" max="2" width="6.5703125" style="4" customWidth="1"/>
    <col min="3" max="3" width="34.85546875" style="4" customWidth="1"/>
    <col min="4" max="4" width="6.85546875" style="4" customWidth="1"/>
    <col min="5" max="6" width="9.140625" style="4"/>
    <col min="7" max="7" width="11.42578125" style="4" bestFit="1" customWidth="1"/>
    <col min="8" max="8" width="11.85546875" style="4" customWidth="1"/>
    <col min="9" max="9" width="25.28515625" style="4" customWidth="1"/>
    <col min="10" max="16384" width="9.140625" style="4"/>
  </cols>
  <sheetData>
    <row r="2" spans="2:9" x14ac:dyDescent="0.25">
      <c r="B2" s="47" t="s">
        <v>15</v>
      </c>
      <c r="C2" s="47"/>
      <c r="D2" s="47"/>
      <c r="E2" s="47"/>
      <c r="F2" s="47"/>
      <c r="G2" s="47"/>
      <c r="H2" s="47"/>
      <c r="I2" s="47"/>
    </row>
    <row r="4" spans="2:9" s="24" customFormat="1" ht="22.5" customHeight="1" x14ac:dyDescent="0.25">
      <c r="B4" s="52" t="s">
        <v>49</v>
      </c>
      <c r="C4" s="52" t="s">
        <v>16</v>
      </c>
      <c r="D4" s="52" t="s">
        <v>17</v>
      </c>
      <c r="E4" s="55" t="s">
        <v>18</v>
      </c>
      <c r="F4" s="56"/>
      <c r="G4" s="56"/>
      <c r="H4" s="57"/>
      <c r="I4" s="52" t="s">
        <v>19</v>
      </c>
    </row>
    <row r="5" spans="2:9" s="24" customFormat="1" ht="52.5" customHeight="1" x14ac:dyDescent="0.25">
      <c r="B5" s="53"/>
      <c r="C5" s="53"/>
      <c r="D5" s="53"/>
      <c r="E5" s="52" t="s">
        <v>20</v>
      </c>
      <c r="F5" s="55" t="s">
        <v>21</v>
      </c>
      <c r="G5" s="56"/>
      <c r="H5" s="57"/>
      <c r="I5" s="53"/>
    </row>
    <row r="6" spans="2:9" ht="21" customHeight="1" x14ac:dyDescent="0.25">
      <c r="B6" s="54"/>
      <c r="C6" s="54"/>
      <c r="D6" s="54"/>
      <c r="E6" s="54"/>
      <c r="F6" s="5" t="s">
        <v>22</v>
      </c>
      <c r="G6" s="5" t="s">
        <v>23</v>
      </c>
      <c r="H6" s="5" t="s">
        <v>50</v>
      </c>
      <c r="I6" s="54"/>
    </row>
    <row r="7" spans="2:9" s="24" customFormat="1" x14ac:dyDescent="0.25">
      <c r="B7" s="20">
        <v>1</v>
      </c>
      <c r="C7" s="20">
        <v>2</v>
      </c>
      <c r="D7" s="20">
        <v>3</v>
      </c>
      <c r="E7" s="20">
        <v>4</v>
      </c>
      <c r="F7" s="20">
        <v>5</v>
      </c>
      <c r="G7" s="20">
        <v>6</v>
      </c>
      <c r="H7" s="20"/>
      <c r="I7" s="20">
        <v>7</v>
      </c>
    </row>
    <row r="8" spans="2:9" s="8" customFormat="1" ht="75" x14ac:dyDescent="0.25">
      <c r="B8" s="5">
        <v>1</v>
      </c>
      <c r="C8" s="7" t="s">
        <v>91</v>
      </c>
      <c r="D8" s="5" t="s">
        <v>93</v>
      </c>
      <c r="E8" s="5">
        <v>77.8</v>
      </c>
      <c r="F8" s="5">
        <v>77.8</v>
      </c>
      <c r="G8" s="5">
        <v>77.8</v>
      </c>
      <c r="H8" s="28">
        <f>G8/F8*100</f>
        <v>100</v>
      </c>
      <c r="I8" s="7"/>
    </row>
    <row r="9" spans="2:9" s="8" customFormat="1" ht="60" x14ac:dyDescent="0.25">
      <c r="B9" s="5">
        <v>2</v>
      </c>
      <c r="C9" s="7" t="s">
        <v>95</v>
      </c>
      <c r="D9" s="5" t="s">
        <v>93</v>
      </c>
      <c r="E9" s="5" t="s">
        <v>94</v>
      </c>
      <c r="F9" s="5">
        <v>4</v>
      </c>
      <c r="G9" s="5">
        <v>6</v>
      </c>
      <c r="H9" s="28">
        <v>100</v>
      </c>
      <c r="I9" s="7"/>
    </row>
    <row r="10" spans="2:9" s="8" customFormat="1" ht="75" x14ac:dyDescent="0.25">
      <c r="B10" s="5">
        <v>3</v>
      </c>
      <c r="C10" s="7" t="s">
        <v>92</v>
      </c>
      <c r="D10" s="5" t="s">
        <v>93</v>
      </c>
      <c r="E10" s="5">
        <v>100</v>
      </c>
      <c r="F10" s="5">
        <v>100</v>
      </c>
      <c r="G10" s="5">
        <v>100</v>
      </c>
      <c r="H10" s="28">
        <f t="shared" ref="H10" si="0">G10/F10*100</f>
        <v>100</v>
      </c>
      <c r="I10" s="7"/>
    </row>
    <row r="11" spans="2:9" x14ac:dyDescent="0.25">
      <c r="G11" s="13" t="s">
        <v>51</v>
      </c>
      <c r="H11" s="13">
        <f>SUM(H8:H10)/B10</f>
        <v>100</v>
      </c>
    </row>
    <row r="20" spans="8:10" x14ac:dyDescent="0.25">
      <c r="H20" s="21"/>
      <c r="I20" s="27"/>
      <c r="J20" s="21"/>
    </row>
    <row r="21" spans="8:10" x14ac:dyDescent="0.25">
      <c r="H21" s="21"/>
      <c r="I21" s="27"/>
      <c r="J21" s="21"/>
    </row>
    <row r="22" spans="8:10" x14ac:dyDescent="0.25">
      <c r="H22" s="21"/>
      <c r="I22" s="27"/>
      <c r="J22" s="21"/>
    </row>
  </sheetData>
  <mergeCells count="8">
    <mergeCell ref="B4:B6"/>
    <mergeCell ref="B2:I2"/>
    <mergeCell ref="E4:H4"/>
    <mergeCell ref="F5:H5"/>
    <mergeCell ref="I4:I6"/>
    <mergeCell ref="E5:E6"/>
    <mergeCell ref="D4:D6"/>
    <mergeCell ref="C4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57E7A-5B5B-4DC6-92B2-D929CCEF24CB}">
  <dimension ref="A1:X37"/>
  <sheetViews>
    <sheetView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T14" sqref="T14"/>
    </sheetView>
  </sheetViews>
  <sheetFormatPr defaultRowHeight="15" x14ac:dyDescent="0.25"/>
  <cols>
    <col min="1" max="1" width="9.140625" style="1"/>
    <col min="2" max="2" width="19.85546875" style="1" customWidth="1"/>
    <col min="3" max="15" width="9.140625" style="1"/>
    <col min="16" max="16" width="9.140625" style="32"/>
    <col min="17" max="16384" width="9.140625" style="1"/>
  </cols>
  <sheetData>
    <row r="1" spans="1:24" ht="8.25" customHeight="1" x14ac:dyDescent="0.25"/>
    <row r="2" spans="1:24" ht="15" customHeight="1" x14ac:dyDescent="0.25">
      <c r="A2" s="59" t="s">
        <v>24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4" ht="17.25" customHeight="1" x14ac:dyDescent="0.25">
      <c r="A3" s="59" t="s">
        <v>139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</row>
    <row r="4" spans="1:24" ht="7.5" customHeight="1" x14ac:dyDescent="0.25">
      <c r="A4" s="8"/>
      <c r="B4" s="8"/>
      <c r="C4" s="8"/>
      <c r="D4" s="8"/>
    </row>
    <row r="5" spans="1:24" ht="15.75" customHeight="1" x14ac:dyDescent="0.25">
      <c r="A5" s="59" t="s">
        <v>52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24" ht="7.5" customHeight="1" x14ac:dyDescent="0.25">
      <c r="A6" s="8"/>
      <c r="B6" s="8"/>
      <c r="C6" s="8"/>
      <c r="D6" s="8"/>
    </row>
    <row r="7" spans="1:24" ht="60" customHeight="1" x14ac:dyDescent="0.25">
      <c r="A7" s="68" t="s">
        <v>49</v>
      </c>
      <c r="B7" s="68" t="s">
        <v>25</v>
      </c>
      <c r="C7" s="68" t="s">
        <v>26</v>
      </c>
      <c r="D7" s="68" t="s">
        <v>27</v>
      </c>
      <c r="E7" s="68"/>
      <c r="F7" s="68"/>
      <c r="G7" s="68"/>
      <c r="H7" s="68"/>
      <c r="I7" s="68"/>
      <c r="J7" s="68"/>
      <c r="K7" s="68"/>
      <c r="L7" s="68"/>
      <c r="M7" s="68"/>
      <c r="N7" s="68"/>
      <c r="O7" s="68" t="s">
        <v>28</v>
      </c>
      <c r="P7" s="66" t="s">
        <v>53</v>
      </c>
    </row>
    <row r="8" spans="1:24" x14ac:dyDescent="0.25">
      <c r="A8" s="68"/>
      <c r="B8" s="68"/>
      <c r="C8" s="68"/>
      <c r="D8" s="7" t="s">
        <v>29</v>
      </c>
      <c r="E8" s="7" t="s">
        <v>30</v>
      </c>
      <c r="F8" s="7" t="s">
        <v>31</v>
      </c>
      <c r="G8" s="7" t="s">
        <v>32</v>
      </c>
      <c r="H8" s="7" t="s">
        <v>33</v>
      </c>
      <c r="I8" s="7" t="s">
        <v>34</v>
      </c>
      <c r="J8" s="7" t="s">
        <v>35</v>
      </c>
      <c r="K8" s="7" t="s">
        <v>36</v>
      </c>
      <c r="L8" s="7" t="s">
        <v>37</v>
      </c>
      <c r="M8" s="7" t="s">
        <v>38</v>
      </c>
      <c r="N8" s="7" t="s">
        <v>39</v>
      </c>
      <c r="O8" s="68"/>
      <c r="P8" s="67"/>
    </row>
    <row r="9" spans="1:24" x14ac:dyDescent="0.25">
      <c r="A9" s="2">
        <v>1</v>
      </c>
      <c r="B9" s="7">
        <v>2</v>
      </c>
      <c r="C9" s="7">
        <v>3</v>
      </c>
      <c r="D9" s="7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10</v>
      </c>
      <c r="K9" s="2">
        <v>11</v>
      </c>
      <c r="L9" s="2">
        <v>12</v>
      </c>
      <c r="M9" s="2">
        <v>13</v>
      </c>
      <c r="N9" s="2">
        <v>14</v>
      </c>
      <c r="O9" s="2">
        <v>15</v>
      </c>
      <c r="P9" s="33"/>
    </row>
    <row r="10" spans="1:24" ht="16.5" customHeight="1" x14ac:dyDescent="0.25">
      <c r="A10" s="63">
        <v>1</v>
      </c>
      <c r="B10" s="60" t="s">
        <v>96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2"/>
      <c r="T10" s="46"/>
      <c r="U10" s="46"/>
    </row>
    <row r="11" spans="1:24" x14ac:dyDescent="0.25">
      <c r="A11" s="64"/>
      <c r="B11" s="7" t="s">
        <v>40</v>
      </c>
      <c r="C11" s="7" t="s">
        <v>97</v>
      </c>
      <c r="D11" s="7">
        <v>13</v>
      </c>
      <c r="E11" s="7">
        <v>13</v>
      </c>
      <c r="F11" s="7">
        <v>13</v>
      </c>
      <c r="G11" s="7">
        <v>13</v>
      </c>
      <c r="H11" s="7">
        <v>13</v>
      </c>
      <c r="I11" s="7">
        <v>13</v>
      </c>
      <c r="J11" s="7">
        <v>13</v>
      </c>
      <c r="K11" s="7">
        <v>13</v>
      </c>
      <c r="L11" s="7">
        <v>13</v>
      </c>
      <c r="M11" s="7">
        <v>13</v>
      </c>
      <c r="N11" s="7">
        <v>13</v>
      </c>
      <c r="O11" s="7">
        <v>13</v>
      </c>
      <c r="P11" s="33"/>
      <c r="X11" s="32"/>
    </row>
    <row r="12" spans="1:24" ht="21.75" customHeight="1" x14ac:dyDescent="0.25">
      <c r="A12" s="65"/>
      <c r="B12" s="7" t="s">
        <v>41</v>
      </c>
      <c r="C12" s="7" t="s">
        <v>97</v>
      </c>
      <c r="D12" s="7">
        <v>13</v>
      </c>
      <c r="E12" s="7">
        <v>13</v>
      </c>
      <c r="F12" s="7">
        <v>13</v>
      </c>
      <c r="G12" s="7">
        <v>13</v>
      </c>
      <c r="H12" s="7">
        <v>13</v>
      </c>
      <c r="I12" s="7">
        <v>13</v>
      </c>
      <c r="J12" s="7">
        <v>13</v>
      </c>
      <c r="K12" s="7">
        <v>13</v>
      </c>
      <c r="L12" s="7">
        <v>13</v>
      </c>
      <c r="M12" s="7">
        <v>13</v>
      </c>
      <c r="N12" s="7">
        <v>13</v>
      </c>
      <c r="O12" s="7">
        <v>13</v>
      </c>
      <c r="P12" s="31">
        <f>IF(O12/O11&gt;1,"100",O12/O11*100)</f>
        <v>100</v>
      </c>
    </row>
    <row r="13" spans="1:24" ht="15" customHeight="1" x14ac:dyDescent="0.25">
      <c r="A13" s="63">
        <v>2</v>
      </c>
      <c r="B13" s="60" t="s">
        <v>105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2"/>
    </row>
    <row r="14" spans="1:24" x14ac:dyDescent="0.25">
      <c r="A14" s="64"/>
      <c r="B14" s="7" t="s">
        <v>40</v>
      </c>
      <c r="C14" s="7" t="s">
        <v>98</v>
      </c>
      <c r="D14" s="7">
        <v>57</v>
      </c>
      <c r="E14" s="7">
        <v>50</v>
      </c>
      <c r="F14" s="7">
        <v>120</v>
      </c>
      <c r="G14" s="7">
        <v>100</v>
      </c>
      <c r="H14" s="7">
        <v>200</v>
      </c>
      <c r="I14" s="7">
        <v>100</v>
      </c>
      <c r="J14" s="7">
        <v>100</v>
      </c>
      <c r="K14" s="7">
        <v>200</v>
      </c>
      <c r="L14" s="7">
        <v>100</v>
      </c>
      <c r="M14" s="7">
        <v>100</v>
      </c>
      <c r="N14" s="7">
        <v>100</v>
      </c>
      <c r="O14" s="7">
        <v>1427</v>
      </c>
      <c r="P14" s="33"/>
      <c r="X14" s="32"/>
    </row>
    <row r="15" spans="1:24" x14ac:dyDescent="0.25">
      <c r="A15" s="65"/>
      <c r="B15" s="7" t="s">
        <v>41</v>
      </c>
      <c r="C15" s="7" t="s">
        <v>98</v>
      </c>
      <c r="D15" s="7">
        <v>157</v>
      </c>
      <c r="E15" s="7">
        <v>94</v>
      </c>
      <c r="F15" s="7">
        <v>129</v>
      </c>
      <c r="G15" s="7">
        <v>140</v>
      </c>
      <c r="H15" s="7">
        <v>115</v>
      </c>
      <c r="I15" s="7">
        <v>100</v>
      </c>
      <c r="J15" s="7">
        <v>113</v>
      </c>
      <c r="K15" s="7">
        <v>113</v>
      </c>
      <c r="L15" s="7">
        <v>118</v>
      </c>
      <c r="M15" s="7">
        <v>124</v>
      </c>
      <c r="N15" s="7">
        <v>110</v>
      </c>
      <c r="O15" s="7">
        <v>1430</v>
      </c>
      <c r="P15" s="31" t="str">
        <f>IF(O15/O14&gt;1,"100",O15/O14*100)</f>
        <v>100</v>
      </c>
    </row>
    <row r="16" spans="1:24" ht="15" customHeight="1" x14ac:dyDescent="0.25">
      <c r="A16" s="63">
        <v>3</v>
      </c>
      <c r="B16" s="60" t="s">
        <v>99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2"/>
    </row>
    <row r="17" spans="1:24" x14ac:dyDescent="0.25">
      <c r="A17" s="64"/>
      <c r="B17" s="7" t="s">
        <v>40</v>
      </c>
      <c r="C17" s="7" t="s">
        <v>93</v>
      </c>
      <c r="D17" s="7">
        <v>2</v>
      </c>
      <c r="E17" s="7">
        <v>3</v>
      </c>
      <c r="F17" s="7">
        <v>3</v>
      </c>
      <c r="G17" s="7">
        <v>3</v>
      </c>
      <c r="H17" s="7">
        <v>5</v>
      </c>
      <c r="I17" s="7">
        <v>10</v>
      </c>
      <c r="J17" s="7">
        <v>14</v>
      </c>
      <c r="K17" s="7">
        <v>15</v>
      </c>
      <c r="L17" s="7">
        <v>15</v>
      </c>
      <c r="M17" s="7">
        <v>15</v>
      </c>
      <c r="N17" s="7">
        <v>15</v>
      </c>
      <c r="O17" s="7">
        <v>100</v>
      </c>
      <c r="P17" s="33"/>
    </row>
    <row r="18" spans="1:24" s="44" customFormat="1" x14ac:dyDescent="0.25">
      <c r="A18" s="65"/>
      <c r="B18" s="43" t="s">
        <v>41</v>
      </c>
      <c r="C18" s="43" t="s">
        <v>93</v>
      </c>
      <c r="D18" s="43">
        <v>6</v>
      </c>
      <c r="E18" s="43">
        <v>12</v>
      </c>
      <c r="F18" s="43">
        <v>7</v>
      </c>
      <c r="G18" s="43">
        <v>8</v>
      </c>
      <c r="H18" s="43">
        <v>7</v>
      </c>
      <c r="I18" s="43">
        <v>11</v>
      </c>
      <c r="J18" s="43">
        <v>11</v>
      </c>
      <c r="K18" s="43">
        <v>9</v>
      </c>
      <c r="L18" s="43">
        <v>8</v>
      </c>
      <c r="M18" s="43">
        <v>9</v>
      </c>
      <c r="N18" s="43">
        <v>4</v>
      </c>
      <c r="O18" s="43">
        <v>97</v>
      </c>
      <c r="P18" s="31">
        <f>IF(O18/O17&gt;1,"100",O18/O17*100)</f>
        <v>97</v>
      </c>
      <c r="T18" s="1"/>
      <c r="U18" s="1"/>
      <c r="V18" s="1"/>
      <c r="W18" s="1"/>
      <c r="X18" s="1"/>
    </row>
    <row r="19" spans="1:24" x14ac:dyDescent="0.25">
      <c r="A19" s="63">
        <v>4</v>
      </c>
      <c r="B19" s="60" t="s">
        <v>100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2"/>
    </row>
    <row r="20" spans="1:24" x14ac:dyDescent="0.25">
      <c r="A20" s="64"/>
      <c r="B20" s="7" t="s">
        <v>40</v>
      </c>
      <c r="C20" s="7" t="s">
        <v>93</v>
      </c>
      <c r="D20" s="7">
        <v>1</v>
      </c>
      <c r="E20" s="7">
        <v>2</v>
      </c>
      <c r="F20" s="7">
        <v>3</v>
      </c>
      <c r="G20" s="7">
        <v>4</v>
      </c>
      <c r="H20" s="7">
        <v>5</v>
      </c>
      <c r="I20" s="7">
        <v>10</v>
      </c>
      <c r="J20" s="7">
        <v>15</v>
      </c>
      <c r="K20" s="7">
        <v>15</v>
      </c>
      <c r="L20" s="7">
        <v>15</v>
      </c>
      <c r="M20" s="7">
        <v>15</v>
      </c>
      <c r="N20" s="7">
        <v>15</v>
      </c>
      <c r="O20" s="7">
        <v>100</v>
      </c>
      <c r="P20" s="33"/>
    </row>
    <row r="21" spans="1:24" s="44" customFormat="1" x14ac:dyDescent="0.25">
      <c r="A21" s="65"/>
      <c r="B21" s="43" t="s">
        <v>41</v>
      </c>
      <c r="C21" s="43" t="s">
        <v>93</v>
      </c>
      <c r="D21" s="45" t="s">
        <v>94</v>
      </c>
      <c r="E21" s="45" t="s">
        <v>94</v>
      </c>
      <c r="F21" s="45" t="s">
        <v>94</v>
      </c>
      <c r="G21" s="45" t="s">
        <v>94</v>
      </c>
      <c r="H21" s="45" t="s">
        <v>94</v>
      </c>
      <c r="I21" s="45" t="s">
        <v>94</v>
      </c>
      <c r="J21" s="45" t="s">
        <v>94</v>
      </c>
      <c r="K21" s="45">
        <v>25</v>
      </c>
      <c r="L21" s="45" t="s">
        <v>94</v>
      </c>
      <c r="M21" s="45" t="s">
        <v>94</v>
      </c>
      <c r="N21" s="43">
        <v>75</v>
      </c>
      <c r="O21" s="43">
        <v>100</v>
      </c>
      <c r="P21" s="31">
        <f>IF(O21/O20&gt;1,"100",O21/O20*100)</f>
        <v>100</v>
      </c>
      <c r="T21" s="1"/>
      <c r="U21" s="1"/>
      <c r="V21" s="1"/>
      <c r="W21" s="1"/>
      <c r="X21" s="1"/>
    </row>
    <row r="22" spans="1:24" ht="15" customHeight="1" x14ac:dyDescent="0.25">
      <c r="A22" s="63">
        <v>5</v>
      </c>
      <c r="B22" s="60" t="s">
        <v>101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2"/>
    </row>
    <row r="23" spans="1:24" x14ac:dyDescent="0.25">
      <c r="A23" s="64"/>
      <c r="B23" s="7" t="s">
        <v>40</v>
      </c>
      <c r="C23" s="7" t="s">
        <v>97</v>
      </c>
      <c r="D23" s="30">
        <v>1</v>
      </c>
      <c r="E23" s="30">
        <v>1</v>
      </c>
      <c r="F23" s="30">
        <v>2</v>
      </c>
      <c r="G23" s="30" t="s">
        <v>94</v>
      </c>
      <c r="H23" s="30">
        <v>2</v>
      </c>
      <c r="I23" s="30">
        <v>2</v>
      </c>
      <c r="J23" s="30" t="s">
        <v>94</v>
      </c>
      <c r="K23" s="30">
        <v>1</v>
      </c>
      <c r="L23" s="30" t="s">
        <v>94</v>
      </c>
      <c r="M23" s="30" t="s">
        <v>94</v>
      </c>
      <c r="N23" s="30">
        <v>1</v>
      </c>
      <c r="O23" s="30">
        <v>10</v>
      </c>
      <c r="P23" s="33"/>
    </row>
    <row r="24" spans="1:24" x14ac:dyDescent="0.25">
      <c r="A24" s="65"/>
      <c r="B24" s="7" t="s">
        <v>41</v>
      </c>
      <c r="C24" s="7" t="s">
        <v>97</v>
      </c>
      <c r="D24" s="30" t="s">
        <v>94</v>
      </c>
      <c r="E24" s="30">
        <v>1</v>
      </c>
      <c r="F24" s="30">
        <v>1</v>
      </c>
      <c r="G24" s="30">
        <v>1</v>
      </c>
      <c r="H24" s="30">
        <v>4</v>
      </c>
      <c r="I24" s="30" t="s">
        <v>94</v>
      </c>
      <c r="J24" s="30">
        <v>1</v>
      </c>
      <c r="K24" s="30">
        <v>1</v>
      </c>
      <c r="L24" s="30" t="s">
        <v>94</v>
      </c>
      <c r="M24" s="30" t="s">
        <v>94</v>
      </c>
      <c r="N24" s="30" t="s">
        <v>94</v>
      </c>
      <c r="O24" s="30">
        <v>11</v>
      </c>
      <c r="P24" s="31" t="str">
        <f>IF(O24/O23&gt;1,"100",O24/O23*100)</f>
        <v>100</v>
      </c>
    </row>
    <row r="25" spans="1:24" ht="15" customHeight="1" x14ac:dyDescent="0.25">
      <c r="A25" s="63">
        <v>6</v>
      </c>
      <c r="B25" s="60" t="s">
        <v>102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2"/>
    </row>
    <row r="26" spans="1:24" x14ac:dyDescent="0.25">
      <c r="A26" s="64"/>
      <c r="B26" s="7" t="s">
        <v>40</v>
      </c>
      <c r="C26" s="7" t="s">
        <v>97</v>
      </c>
      <c r="D26" s="7">
        <v>713</v>
      </c>
      <c r="E26" s="7">
        <v>713</v>
      </c>
      <c r="F26" s="7">
        <v>713</v>
      </c>
      <c r="G26" s="7">
        <v>713</v>
      </c>
      <c r="H26" s="7">
        <v>713</v>
      </c>
      <c r="I26" s="7">
        <v>713</v>
      </c>
      <c r="J26" s="7">
        <v>713</v>
      </c>
      <c r="K26" s="7">
        <v>713</v>
      </c>
      <c r="L26" s="7">
        <v>713</v>
      </c>
      <c r="M26" s="7">
        <v>713</v>
      </c>
      <c r="N26" s="7">
        <v>713</v>
      </c>
      <c r="O26" s="7">
        <v>713</v>
      </c>
      <c r="P26" s="33"/>
    </row>
    <row r="27" spans="1:24" x14ac:dyDescent="0.25">
      <c r="A27" s="65"/>
      <c r="B27" s="7" t="s">
        <v>41</v>
      </c>
      <c r="C27" s="7" t="s">
        <v>97</v>
      </c>
      <c r="D27" s="7">
        <v>713</v>
      </c>
      <c r="E27" s="7">
        <v>713</v>
      </c>
      <c r="F27" s="7">
        <v>713</v>
      </c>
      <c r="G27" s="7">
        <v>713</v>
      </c>
      <c r="H27" s="7">
        <v>713</v>
      </c>
      <c r="I27" s="7">
        <v>713</v>
      </c>
      <c r="J27" s="7">
        <v>713</v>
      </c>
      <c r="K27" s="7">
        <v>713</v>
      </c>
      <c r="L27" s="7">
        <v>713</v>
      </c>
      <c r="M27" s="7">
        <v>713</v>
      </c>
      <c r="N27" s="7">
        <v>713</v>
      </c>
      <c r="O27" s="7">
        <v>713</v>
      </c>
      <c r="P27" s="31">
        <f>IF(O27/O26&gt;1,"100",O27/O26*100)</f>
        <v>100</v>
      </c>
    </row>
    <row r="28" spans="1:24" x14ac:dyDescent="0.25">
      <c r="A28" s="63">
        <v>7</v>
      </c>
      <c r="B28" s="60" t="s">
        <v>103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2"/>
    </row>
    <row r="29" spans="1:24" x14ac:dyDescent="0.25">
      <c r="A29" s="64"/>
      <c r="B29" s="7" t="s">
        <v>40</v>
      </c>
      <c r="C29" s="7" t="s">
        <v>97</v>
      </c>
      <c r="D29" s="7">
        <v>6</v>
      </c>
      <c r="E29" s="7">
        <v>6</v>
      </c>
      <c r="F29" s="7">
        <v>6</v>
      </c>
      <c r="G29" s="7">
        <v>6</v>
      </c>
      <c r="H29" s="7">
        <v>6</v>
      </c>
      <c r="I29" s="7">
        <v>6</v>
      </c>
      <c r="J29" s="7">
        <v>6</v>
      </c>
      <c r="K29" s="7">
        <v>6</v>
      </c>
      <c r="L29" s="7">
        <v>6</v>
      </c>
      <c r="M29" s="7">
        <v>6</v>
      </c>
      <c r="N29" s="7">
        <v>6</v>
      </c>
      <c r="O29" s="7">
        <v>6</v>
      </c>
      <c r="P29" s="33"/>
    </row>
    <row r="30" spans="1:24" x14ac:dyDescent="0.25">
      <c r="A30" s="65"/>
      <c r="B30" s="7" t="s">
        <v>41</v>
      </c>
      <c r="C30" s="7" t="s">
        <v>97</v>
      </c>
      <c r="D30" s="7">
        <v>6</v>
      </c>
      <c r="E30" s="7">
        <v>6</v>
      </c>
      <c r="F30" s="7">
        <v>6</v>
      </c>
      <c r="G30" s="7">
        <v>6</v>
      </c>
      <c r="H30" s="7">
        <v>6</v>
      </c>
      <c r="I30" s="7">
        <v>6</v>
      </c>
      <c r="J30" s="7">
        <v>6</v>
      </c>
      <c r="K30" s="7">
        <v>6</v>
      </c>
      <c r="L30" s="7">
        <v>6</v>
      </c>
      <c r="M30" s="7">
        <v>6</v>
      </c>
      <c r="N30" s="7">
        <v>6</v>
      </c>
      <c r="O30" s="7">
        <v>6</v>
      </c>
      <c r="P30" s="31">
        <f>IF(O30/O29&gt;1,"100",O30/O29*100)</f>
        <v>100</v>
      </c>
    </row>
    <row r="31" spans="1:24" x14ac:dyDescent="0.25">
      <c r="A31" s="63">
        <v>8</v>
      </c>
      <c r="B31" s="60" t="s">
        <v>104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2"/>
    </row>
    <row r="32" spans="1:24" x14ac:dyDescent="0.25">
      <c r="A32" s="64"/>
      <c r="B32" s="7" t="s">
        <v>40</v>
      </c>
      <c r="C32" s="7" t="s">
        <v>97</v>
      </c>
      <c r="D32" s="29" t="s">
        <v>94</v>
      </c>
      <c r="E32" s="29" t="s">
        <v>94</v>
      </c>
      <c r="F32" s="29" t="s">
        <v>94</v>
      </c>
      <c r="G32" s="29" t="s">
        <v>94</v>
      </c>
      <c r="H32" s="29" t="s">
        <v>94</v>
      </c>
      <c r="I32" s="29" t="s">
        <v>94</v>
      </c>
      <c r="J32" s="29" t="s">
        <v>94</v>
      </c>
      <c r="K32" s="29" t="s">
        <v>94</v>
      </c>
      <c r="L32" s="29" t="s">
        <v>94</v>
      </c>
      <c r="M32" s="29" t="s">
        <v>94</v>
      </c>
      <c r="N32" s="29" t="s">
        <v>94</v>
      </c>
      <c r="O32" s="29">
        <v>0</v>
      </c>
      <c r="P32" s="33"/>
    </row>
    <row r="33" spans="1:16" x14ac:dyDescent="0.25">
      <c r="A33" s="65"/>
      <c r="B33" s="7" t="s">
        <v>41</v>
      </c>
      <c r="C33" s="7" t="s">
        <v>97</v>
      </c>
      <c r="D33" s="29" t="s">
        <v>94</v>
      </c>
      <c r="E33" s="29" t="s">
        <v>94</v>
      </c>
      <c r="F33" s="29">
        <v>1</v>
      </c>
      <c r="G33" s="29">
        <v>1</v>
      </c>
      <c r="H33" s="29">
        <v>5</v>
      </c>
      <c r="I33" s="29" t="s">
        <v>94</v>
      </c>
      <c r="J33" s="29">
        <v>2</v>
      </c>
      <c r="K33" s="29" t="s">
        <v>94</v>
      </c>
      <c r="L33" s="29" t="s">
        <v>94</v>
      </c>
      <c r="M33" s="29" t="s">
        <v>94</v>
      </c>
      <c r="N33" s="29">
        <v>2</v>
      </c>
      <c r="O33" s="29">
        <v>11</v>
      </c>
      <c r="P33" s="31">
        <v>100</v>
      </c>
    </row>
    <row r="35" spans="1:16" ht="45.75" customHeight="1" x14ac:dyDescent="0.25">
      <c r="L35" s="58" t="s">
        <v>106</v>
      </c>
      <c r="M35" s="58"/>
      <c r="N35" s="58"/>
      <c r="O35" s="58"/>
      <c r="P35" s="42">
        <f>(P12+P15+P18+P21+P24+P27+P30+P33)/A31</f>
        <v>99.625</v>
      </c>
    </row>
    <row r="37" spans="1:16" ht="49.5" customHeight="1" x14ac:dyDescent="0.25">
      <c r="L37" s="58" t="s">
        <v>144</v>
      </c>
      <c r="M37" s="58"/>
      <c r="N37" s="58"/>
      <c r="O37" s="58"/>
      <c r="P37" s="42">
        <v>100</v>
      </c>
    </row>
  </sheetData>
  <mergeCells count="27">
    <mergeCell ref="L35:O35"/>
    <mergeCell ref="A31:A33"/>
    <mergeCell ref="B31:P31"/>
    <mergeCell ref="A25:A27"/>
    <mergeCell ref="B25:P25"/>
    <mergeCell ref="A19:A21"/>
    <mergeCell ref="B19:P19"/>
    <mergeCell ref="A22:A24"/>
    <mergeCell ref="B22:P22"/>
    <mergeCell ref="A28:A30"/>
    <mergeCell ref="B28:P28"/>
    <mergeCell ref="L37:O37"/>
    <mergeCell ref="A5:P5"/>
    <mergeCell ref="A3:P3"/>
    <mergeCell ref="A2:P2"/>
    <mergeCell ref="B10:P10"/>
    <mergeCell ref="A10:A12"/>
    <mergeCell ref="P7:P8"/>
    <mergeCell ref="D7:N7"/>
    <mergeCell ref="O7:O8"/>
    <mergeCell ref="C7:C8"/>
    <mergeCell ref="B7:B8"/>
    <mergeCell ref="A7:A8"/>
    <mergeCell ref="A13:A15"/>
    <mergeCell ref="B13:P13"/>
    <mergeCell ref="A16:A18"/>
    <mergeCell ref="B16:P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DEEE0-AB86-4108-8F70-344D43B3B37C}">
  <dimension ref="A1:K34"/>
  <sheetViews>
    <sheetView workbookViewId="0">
      <pane xSplit="1" ySplit="5" topLeftCell="B23" activePane="bottomRight" state="frozen"/>
      <selection pane="topRight" activeCell="B1" sqref="B1"/>
      <selection pane="bottomLeft" activeCell="A5" sqref="A5"/>
      <selection pane="bottomRight" activeCell="J8" sqref="J8:J26"/>
    </sheetView>
  </sheetViews>
  <sheetFormatPr defaultRowHeight="15" x14ac:dyDescent="0.25"/>
  <cols>
    <col min="2" max="2" width="28.28515625" style="1" customWidth="1"/>
    <col min="3" max="3" width="19.28515625" customWidth="1"/>
    <col min="4" max="4" width="18.7109375" customWidth="1"/>
    <col min="5" max="5" width="16.28515625" customWidth="1"/>
    <col min="6" max="6" width="18.85546875" customWidth="1"/>
    <col min="7" max="7" width="24.7109375" customWidth="1"/>
    <col min="8" max="8" width="11.85546875" customWidth="1"/>
  </cols>
  <sheetData>
    <row r="1" spans="1:11" ht="9" customHeight="1" x14ac:dyDescent="0.25"/>
    <row r="2" spans="1:11" x14ac:dyDescent="0.25">
      <c r="A2" s="47" t="s">
        <v>54</v>
      </c>
      <c r="B2" s="47"/>
      <c r="C2" s="47"/>
      <c r="D2" s="47"/>
      <c r="E2" s="47"/>
      <c r="F2" s="47"/>
      <c r="G2" s="47"/>
      <c r="H2" s="47"/>
    </row>
    <row r="3" spans="1:11" x14ac:dyDescent="0.25">
      <c r="A3" s="4"/>
      <c r="B3" s="8"/>
      <c r="C3" s="4"/>
      <c r="D3" s="4"/>
      <c r="E3" s="4"/>
    </row>
    <row r="4" spans="1:11" s="39" customFormat="1" ht="73.5" customHeight="1" x14ac:dyDescent="0.25">
      <c r="A4" s="5" t="s">
        <v>55</v>
      </c>
      <c r="B4" s="5" t="s">
        <v>43</v>
      </c>
      <c r="C4" s="5" t="s">
        <v>44</v>
      </c>
      <c r="D4" s="5" t="s">
        <v>45</v>
      </c>
      <c r="E4" s="5" t="s">
        <v>46</v>
      </c>
      <c r="F4" s="5" t="s">
        <v>47</v>
      </c>
      <c r="G4" s="5" t="s">
        <v>48</v>
      </c>
      <c r="H4" s="5" t="s">
        <v>61</v>
      </c>
      <c r="J4" s="39" t="s">
        <v>138</v>
      </c>
      <c r="K4" s="39" t="s">
        <v>94</v>
      </c>
    </row>
    <row r="5" spans="1:11" s="39" customFormat="1" x14ac:dyDescent="0.25">
      <c r="A5" s="36">
        <v>1</v>
      </c>
      <c r="B5" s="5">
        <v>2</v>
      </c>
      <c r="C5" s="20">
        <v>3</v>
      </c>
      <c r="D5" s="20">
        <v>4</v>
      </c>
      <c r="E5" s="20">
        <v>5</v>
      </c>
      <c r="F5" s="20">
        <v>6</v>
      </c>
      <c r="G5" s="20">
        <v>7</v>
      </c>
      <c r="H5" s="36"/>
    </row>
    <row r="6" spans="1:11" ht="64.5" customHeight="1" x14ac:dyDescent="0.25">
      <c r="A6" s="20" t="s">
        <v>56</v>
      </c>
      <c r="B6" s="50" t="s">
        <v>114</v>
      </c>
      <c r="C6" s="50"/>
      <c r="D6" s="50"/>
      <c r="E6" s="50"/>
      <c r="F6" s="50"/>
      <c r="G6" s="50"/>
      <c r="H6" s="3"/>
    </row>
    <row r="7" spans="1:11" ht="93.75" customHeight="1" x14ac:dyDescent="0.25">
      <c r="A7" s="35" t="s">
        <v>57</v>
      </c>
      <c r="B7" s="38" t="s">
        <v>107</v>
      </c>
      <c r="C7" s="20"/>
      <c r="D7" s="20"/>
      <c r="E7" s="69" t="s">
        <v>115</v>
      </c>
      <c r="F7" s="36"/>
      <c r="G7" s="36"/>
      <c r="H7" s="36"/>
    </row>
    <row r="8" spans="1:11" ht="63" customHeight="1" x14ac:dyDescent="0.25">
      <c r="A8" s="20" t="s">
        <v>58</v>
      </c>
      <c r="B8" s="38" t="s">
        <v>108</v>
      </c>
      <c r="C8" s="37">
        <v>45962</v>
      </c>
      <c r="D8" s="37">
        <v>45962</v>
      </c>
      <c r="E8" s="70"/>
      <c r="F8" s="5" t="s">
        <v>116</v>
      </c>
      <c r="G8" s="36"/>
      <c r="H8" s="36" t="s">
        <v>138</v>
      </c>
      <c r="J8" s="39">
        <v>1</v>
      </c>
      <c r="K8" s="39">
        <v>0</v>
      </c>
    </row>
    <row r="9" spans="1:11" ht="48" customHeight="1" x14ac:dyDescent="0.25">
      <c r="A9" s="20" t="s">
        <v>59</v>
      </c>
      <c r="B9" s="38" t="s">
        <v>109</v>
      </c>
      <c r="C9" s="37">
        <v>45991</v>
      </c>
      <c r="D9" s="37">
        <v>45991</v>
      </c>
      <c r="E9" s="70"/>
      <c r="F9" s="5" t="s">
        <v>117</v>
      </c>
      <c r="G9" s="36"/>
      <c r="H9" s="36" t="s">
        <v>138</v>
      </c>
      <c r="J9" s="39">
        <v>1</v>
      </c>
      <c r="K9" s="39">
        <v>0</v>
      </c>
    </row>
    <row r="10" spans="1:11" ht="75" x14ac:dyDescent="0.25">
      <c r="A10" s="20" t="s">
        <v>112</v>
      </c>
      <c r="B10" s="38" t="s">
        <v>110</v>
      </c>
      <c r="C10" s="37">
        <v>46017</v>
      </c>
      <c r="D10" s="37">
        <v>46017</v>
      </c>
      <c r="E10" s="70"/>
      <c r="F10" s="5" t="s">
        <v>118</v>
      </c>
      <c r="G10" s="36"/>
      <c r="H10" s="36" t="s">
        <v>138</v>
      </c>
      <c r="J10" s="39">
        <v>1</v>
      </c>
      <c r="K10" s="39">
        <v>0</v>
      </c>
    </row>
    <row r="11" spans="1:11" ht="93" customHeight="1" x14ac:dyDescent="0.25">
      <c r="A11" s="20" t="s">
        <v>113</v>
      </c>
      <c r="B11" s="38" t="s">
        <v>111</v>
      </c>
      <c r="C11" s="37">
        <v>46021</v>
      </c>
      <c r="D11" s="37">
        <v>46021</v>
      </c>
      <c r="E11" s="71"/>
      <c r="F11" s="5" t="s">
        <v>119</v>
      </c>
      <c r="G11" s="36"/>
      <c r="H11" s="36" t="s">
        <v>138</v>
      </c>
      <c r="J11" s="39">
        <v>1</v>
      </c>
      <c r="K11" s="39">
        <v>0</v>
      </c>
    </row>
    <row r="12" spans="1:11" ht="111.75" customHeight="1" x14ac:dyDescent="0.25">
      <c r="A12" s="35" t="s">
        <v>120</v>
      </c>
      <c r="B12" s="38" t="s">
        <v>121</v>
      </c>
      <c r="C12" s="20"/>
      <c r="D12" s="20"/>
      <c r="E12" s="69" t="s">
        <v>115</v>
      </c>
      <c r="F12" s="36"/>
      <c r="G12" s="36"/>
      <c r="H12" s="36"/>
    </row>
    <row r="13" spans="1:11" ht="63" customHeight="1" x14ac:dyDescent="0.25">
      <c r="A13" s="20" t="s">
        <v>122</v>
      </c>
      <c r="B13" s="38" t="s">
        <v>108</v>
      </c>
      <c r="C13" s="37">
        <v>45962</v>
      </c>
      <c r="D13" s="37">
        <v>45962</v>
      </c>
      <c r="E13" s="70"/>
      <c r="F13" s="5" t="s">
        <v>116</v>
      </c>
      <c r="G13" s="36"/>
      <c r="H13" s="36" t="s">
        <v>138</v>
      </c>
      <c r="J13" s="39">
        <v>1</v>
      </c>
      <c r="K13" s="39">
        <v>0</v>
      </c>
    </row>
    <row r="14" spans="1:11" ht="48" customHeight="1" x14ac:dyDescent="0.25">
      <c r="A14" s="20" t="s">
        <v>123</v>
      </c>
      <c r="B14" s="38" t="s">
        <v>109</v>
      </c>
      <c r="C14" s="37">
        <v>45991</v>
      </c>
      <c r="D14" s="37">
        <v>45991</v>
      </c>
      <c r="E14" s="70"/>
      <c r="F14" s="5" t="s">
        <v>117</v>
      </c>
      <c r="G14" s="36"/>
      <c r="H14" s="36" t="s">
        <v>138</v>
      </c>
      <c r="J14" s="39">
        <v>1</v>
      </c>
      <c r="K14" s="39">
        <v>0</v>
      </c>
    </row>
    <row r="15" spans="1:11" ht="75" x14ac:dyDescent="0.25">
      <c r="A15" s="20" t="s">
        <v>124</v>
      </c>
      <c r="B15" s="38" t="s">
        <v>110</v>
      </c>
      <c r="C15" s="37">
        <v>46017</v>
      </c>
      <c r="D15" s="37">
        <v>46017</v>
      </c>
      <c r="E15" s="70"/>
      <c r="F15" s="5" t="s">
        <v>118</v>
      </c>
      <c r="G15" s="36"/>
      <c r="H15" s="36" t="s">
        <v>138</v>
      </c>
      <c r="J15" s="39">
        <v>1</v>
      </c>
      <c r="K15" s="39">
        <v>0</v>
      </c>
    </row>
    <row r="16" spans="1:11" ht="93" customHeight="1" x14ac:dyDescent="0.25">
      <c r="A16" s="20" t="s">
        <v>125</v>
      </c>
      <c r="B16" s="38" t="s">
        <v>111</v>
      </c>
      <c r="C16" s="37">
        <v>46021</v>
      </c>
      <c r="D16" s="37">
        <v>46021</v>
      </c>
      <c r="E16" s="71"/>
      <c r="F16" s="5" t="s">
        <v>119</v>
      </c>
      <c r="G16" s="36"/>
      <c r="H16" s="36" t="s">
        <v>138</v>
      </c>
      <c r="J16" s="39">
        <v>1</v>
      </c>
      <c r="K16" s="39">
        <v>0</v>
      </c>
    </row>
    <row r="17" spans="1:11" ht="52.5" customHeight="1" x14ac:dyDescent="0.25">
      <c r="A17" s="35" t="s">
        <v>126</v>
      </c>
      <c r="B17" s="38" t="s">
        <v>136</v>
      </c>
      <c r="C17" s="20"/>
      <c r="D17" s="20"/>
      <c r="E17" s="69" t="s">
        <v>115</v>
      </c>
      <c r="F17" s="36"/>
      <c r="G17" s="36"/>
      <c r="H17" s="36"/>
    </row>
    <row r="18" spans="1:11" ht="63" customHeight="1" x14ac:dyDescent="0.25">
      <c r="A18" s="20" t="s">
        <v>127</v>
      </c>
      <c r="B18" s="38" t="s">
        <v>108</v>
      </c>
      <c r="C18" s="37">
        <v>45962</v>
      </c>
      <c r="D18" s="37">
        <v>45962</v>
      </c>
      <c r="E18" s="70"/>
      <c r="F18" s="5" t="s">
        <v>116</v>
      </c>
      <c r="G18" s="36"/>
      <c r="H18" s="36" t="s">
        <v>138</v>
      </c>
      <c r="J18" s="39">
        <v>1</v>
      </c>
      <c r="K18" s="39">
        <v>0</v>
      </c>
    </row>
    <row r="19" spans="1:11" ht="48" customHeight="1" x14ac:dyDescent="0.25">
      <c r="A19" s="20" t="s">
        <v>128</v>
      </c>
      <c r="B19" s="38" t="s">
        <v>109</v>
      </c>
      <c r="C19" s="37">
        <v>45991</v>
      </c>
      <c r="D19" s="37">
        <v>45991</v>
      </c>
      <c r="E19" s="70"/>
      <c r="F19" s="5" t="s">
        <v>117</v>
      </c>
      <c r="G19" s="36"/>
      <c r="H19" s="36" t="s">
        <v>138</v>
      </c>
      <c r="J19" s="39">
        <v>1</v>
      </c>
      <c r="K19" s="39">
        <v>0</v>
      </c>
    </row>
    <row r="20" spans="1:11" ht="75" x14ac:dyDescent="0.25">
      <c r="A20" s="20" t="s">
        <v>129</v>
      </c>
      <c r="B20" s="38" t="s">
        <v>110</v>
      </c>
      <c r="C20" s="37">
        <v>46017</v>
      </c>
      <c r="D20" s="37">
        <v>46017</v>
      </c>
      <c r="E20" s="70"/>
      <c r="F20" s="5" t="s">
        <v>118</v>
      </c>
      <c r="G20" s="36"/>
      <c r="H20" s="36" t="s">
        <v>138</v>
      </c>
      <c r="J20" s="39">
        <v>1</v>
      </c>
      <c r="K20" s="39">
        <v>0</v>
      </c>
    </row>
    <row r="21" spans="1:11" ht="93" customHeight="1" x14ac:dyDescent="0.25">
      <c r="A21" s="20" t="s">
        <v>130</v>
      </c>
      <c r="B21" s="38" t="s">
        <v>111</v>
      </c>
      <c r="C21" s="37">
        <v>46021</v>
      </c>
      <c r="D21" s="37">
        <v>46021</v>
      </c>
      <c r="E21" s="71"/>
      <c r="F21" s="5" t="s">
        <v>119</v>
      </c>
      <c r="G21" s="36"/>
      <c r="H21" s="36" t="s">
        <v>138</v>
      </c>
      <c r="J21" s="39">
        <v>1</v>
      </c>
      <c r="K21" s="39">
        <v>0</v>
      </c>
    </row>
    <row r="22" spans="1:11" ht="52.5" customHeight="1" x14ac:dyDescent="0.25">
      <c r="A22" s="35" t="s">
        <v>131</v>
      </c>
      <c r="B22" s="38" t="s">
        <v>137</v>
      </c>
      <c r="C22" s="20"/>
      <c r="D22" s="20"/>
      <c r="E22" s="69" t="s">
        <v>115</v>
      </c>
      <c r="F22" s="36"/>
      <c r="G22" s="36"/>
      <c r="H22" s="36"/>
    </row>
    <row r="23" spans="1:11" ht="63" customHeight="1" x14ac:dyDescent="0.25">
      <c r="A23" s="20" t="s">
        <v>132</v>
      </c>
      <c r="B23" s="38" t="s">
        <v>108</v>
      </c>
      <c r="C23" s="37">
        <v>45962</v>
      </c>
      <c r="D23" s="37">
        <v>45962</v>
      </c>
      <c r="E23" s="70"/>
      <c r="F23" s="5" t="s">
        <v>116</v>
      </c>
      <c r="G23" s="36"/>
      <c r="H23" s="36" t="s">
        <v>138</v>
      </c>
      <c r="J23" s="39">
        <v>1</v>
      </c>
      <c r="K23" s="39">
        <v>0</v>
      </c>
    </row>
    <row r="24" spans="1:11" ht="48" customHeight="1" x14ac:dyDescent="0.25">
      <c r="A24" s="20" t="s">
        <v>133</v>
      </c>
      <c r="B24" s="38" t="s">
        <v>109</v>
      </c>
      <c r="C24" s="37">
        <v>45991</v>
      </c>
      <c r="D24" s="37">
        <v>45991</v>
      </c>
      <c r="E24" s="70"/>
      <c r="F24" s="5" t="s">
        <v>117</v>
      </c>
      <c r="G24" s="36"/>
      <c r="H24" s="36" t="s">
        <v>138</v>
      </c>
      <c r="J24" s="39">
        <v>1</v>
      </c>
      <c r="K24" s="39">
        <v>0</v>
      </c>
    </row>
    <row r="25" spans="1:11" ht="75" x14ac:dyDescent="0.25">
      <c r="A25" s="20" t="s">
        <v>134</v>
      </c>
      <c r="B25" s="38" t="s">
        <v>110</v>
      </c>
      <c r="C25" s="37">
        <v>46017</v>
      </c>
      <c r="D25" s="37">
        <v>46017</v>
      </c>
      <c r="E25" s="70"/>
      <c r="F25" s="5" t="s">
        <v>118</v>
      </c>
      <c r="G25" s="36"/>
      <c r="H25" s="36" t="s">
        <v>138</v>
      </c>
      <c r="J25" s="39">
        <v>1</v>
      </c>
      <c r="K25" s="39">
        <v>0</v>
      </c>
    </row>
    <row r="26" spans="1:11" ht="93" customHeight="1" x14ac:dyDescent="0.25">
      <c r="A26" s="20" t="s">
        <v>135</v>
      </c>
      <c r="B26" s="38" t="s">
        <v>111</v>
      </c>
      <c r="C26" s="37">
        <v>46021</v>
      </c>
      <c r="D26" s="37">
        <v>46021</v>
      </c>
      <c r="E26" s="71"/>
      <c r="F26" s="5" t="s">
        <v>119</v>
      </c>
      <c r="G26" s="36"/>
      <c r="H26" s="36" t="s">
        <v>138</v>
      </c>
      <c r="J26" s="39">
        <v>1</v>
      </c>
      <c r="K26" s="39">
        <v>0</v>
      </c>
    </row>
    <row r="27" spans="1:11" x14ac:dyDescent="0.25">
      <c r="A27" s="4"/>
      <c r="B27" s="8"/>
      <c r="C27" s="4"/>
      <c r="D27" s="4"/>
      <c r="E27" s="4"/>
    </row>
    <row r="28" spans="1:11" ht="45" x14ac:dyDescent="0.25">
      <c r="A28" s="4"/>
      <c r="B28" s="8"/>
      <c r="C28" s="4"/>
      <c r="D28" s="4"/>
      <c r="E28" s="4"/>
      <c r="G28" s="16" t="s">
        <v>146</v>
      </c>
      <c r="H28" s="39" cm="1">
        <f t="array" ref="H28">SUM(J8:J26/SUM(J8:K26))*100</f>
        <v>100</v>
      </c>
    </row>
    <row r="29" spans="1:11" x14ac:dyDescent="0.25">
      <c r="A29" s="4"/>
      <c r="B29" s="8"/>
      <c r="C29" s="4"/>
      <c r="D29" s="4"/>
      <c r="E29" s="4"/>
    </row>
    <row r="30" spans="1:11" x14ac:dyDescent="0.25">
      <c r="A30" s="4"/>
      <c r="B30" s="8"/>
      <c r="C30" s="4"/>
      <c r="D30" s="4"/>
      <c r="E30" s="4"/>
    </row>
    <row r="31" spans="1:11" ht="45" x14ac:dyDescent="0.25">
      <c r="A31" s="9"/>
      <c r="B31" s="8"/>
      <c r="C31" s="4"/>
      <c r="D31" s="4"/>
      <c r="E31" s="4"/>
      <c r="G31" s="16" t="s">
        <v>145</v>
      </c>
      <c r="H31" s="39">
        <v>100</v>
      </c>
    </row>
    <row r="32" spans="1:11" x14ac:dyDescent="0.25">
      <c r="B32" s="8"/>
      <c r="C32" s="4"/>
      <c r="D32" s="4"/>
      <c r="E32" s="4"/>
    </row>
    <row r="33" spans="1:5" x14ac:dyDescent="0.25">
      <c r="A33" s="4"/>
      <c r="B33" s="8"/>
      <c r="C33" s="4"/>
      <c r="D33" s="4"/>
      <c r="E33" s="4"/>
    </row>
    <row r="34" spans="1:5" x14ac:dyDescent="0.25">
      <c r="A34" s="4"/>
      <c r="B34" s="8"/>
      <c r="C34" s="4"/>
      <c r="D34" s="4"/>
      <c r="E34" s="4"/>
    </row>
  </sheetData>
  <autoFilter ref="A5:H26" xr:uid="{58FDEEE0-AB86-4108-8F70-344D43B3B37C}"/>
  <mergeCells count="6">
    <mergeCell ref="E17:E21"/>
    <mergeCell ref="E22:E26"/>
    <mergeCell ref="B6:G6"/>
    <mergeCell ref="A2:H2"/>
    <mergeCell ref="E7:E11"/>
    <mergeCell ref="E12:E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489BD-8729-43C7-BE26-A754D4385A91}">
  <dimension ref="A2:P15"/>
  <sheetViews>
    <sheetView workbookViewId="0">
      <selection activeCell="F21" sqref="F21"/>
    </sheetView>
  </sheetViews>
  <sheetFormatPr defaultRowHeight="15" x14ac:dyDescent="0.25"/>
  <cols>
    <col min="1" max="1" width="9.140625" style="1"/>
    <col min="2" max="2" width="19.85546875" style="1" customWidth="1"/>
    <col min="3" max="3" width="10.7109375" style="1" customWidth="1"/>
    <col min="4" max="15" width="9.140625" style="1"/>
    <col min="16" max="16" width="9.140625" style="32"/>
    <col min="17" max="16384" width="9.140625" style="1"/>
  </cols>
  <sheetData>
    <row r="2" spans="1:16" ht="15" customHeight="1" x14ac:dyDescent="0.25">
      <c r="A2" s="59" t="s">
        <v>24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ht="17.25" customHeight="1" x14ac:dyDescent="0.25">
      <c r="A3" s="59" t="s">
        <v>141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</row>
    <row r="4" spans="1:16" x14ac:dyDescent="0.25">
      <c r="A4" s="8"/>
      <c r="B4" s="8"/>
      <c r="C4" s="8"/>
      <c r="D4" s="8"/>
    </row>
    <row r="5" spans="1:16" ht="15.75" customHeight="1" x14ac:dyDescent="0.25">
      <c r="A5" s="59" t="s">
        <v>52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6" x14ac:dyDescent="0.25">
      <c r="A6" s="8"/>
      <c r="B6" s="8"/>
      <c r="C6" s="8"/>
      <c r="D6" s="8"/>
    </row>
    <row r="7" spans="1:16" ht="38.25" customHeight="1" x14ac:dyDescent="0.25">
      <c r="A7" s="68" t="s">
        <v>49</v>
      </c>
      <c r="B7" s="68" t="s">
        <v>25</v>
      </c>
      <c r="C7" s="68" t="s">
        <v>26</v>
      </c>
      <c r="D7" s="50" t="s">
        <v>27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68" t="s">
        <v>28</v>
      </c>
      <c r="P7" s="68" t="s">
        <v>53</v>
      </c>
    </row>
    <row r="8" spans="1:16" x14ac:dyDescent="0.25">
      <c r="A8" s="68"/>
      <c r="B8" s="68"/>
      <c r="C8" s="68"/>
      <c r="D8" s="5" t="s">
        <v>29</v>
      </c>
      <c r="E8" s="5" t="s">
        <v>30</v>
      </c>
      <c r="F8" s="5" t="s">
        <v>31</v>
      </c>
      <c r="G8" s="5" t="s">
        <v>32</v>
      </c>
      <c r="H8" s="5" t="s">
        <v>33</v>
      </c>
      <c r="I8" s="5" t="s">
        <v>34</v>
      </c>
      <c r="J8" s="5" t="s">
        <v>35</v>
      </c>
      <c r="K8" s="5" t="s">
        <v>36</v>
      </c>
      <c r="L8" s="5" t="s">
        <v>37</v>
      </c>
      <c r="M8" s="5" t="s">
        <v>38</v>
      </c>
      <c r="N8" s="5" t="s">
        <v>39</v>
      </c>
      <c r="O8" s="68"/>
      <c r="P8" s="68"/>
    </row>
    <row r="9" spans="1:16" s="19" customFormat="1" x14ac:dyDescent="0.25">
      <c r="A9" s="40">
        <v>1</v>
      </c>
      <c r="B9" s="5">
        <v>2</v>
      </c>
      <c r="C9" s="5">
        <v>3</v>
      </c>
      <c r="D9" s="5">
        <v>4</v>
      </c>
      <c r="E9" s="40">
        <v>5</v>
      </c>
      <c r="F9" s="40">
        <v>6</v>
      </c>
      <c r="G9" s="40">
        <v>7</v>
      </c>
      <c r="H9" s="40">
        <v>8</v>
      </c>
      <c r="I9" s="40">
        <v>9</v>
      </c>
      <c r="J9" s="40">
        <v>10</v>
      </c>
      <c r="K9" s="40">
        <v>11</v>
      </c>
      <c r="L9" s="40">
        <v>12</v>
      </c>
      <c r="M9" s="40">
        <v>13</v>
      </c>
      <c r="N9" s="40">
        <v>14</v>
      </c>
      <c r="O9" s="40">
        <v>15</v>
      </c>
      <c r="P9" s="40"/>
    </row>
    <row r="10" spans="1:16" ht="16.5" customHeight="1" x14ac:dyDescent="0.25">
      <c r="A10" s="73">
        <v>1</v>
      </c>
      <c r="B10" s="60" t="s">
        <v>142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2"/>
    </row>
    <row r="11" spans="1:16" ht="19.5" customHeight="1" x14ac:dyDescent="0.25">
      <c r="A11" s="74"/>
      <c r="B11" s="25" t="s">
        <v>40</v>
      </c>
      <c r="C11" s="25" t="s">
        <v>97</v>
      </c>
      <c r="D11" s="30" t="s">
        <v>94</v>
      </c>
      <c r="E11" s="30" t="s">
        <v>94</v>
      </c>
      <c r="F11" s="30" t="s">
        <v>94</v>
      </c>
      <c r="G11" s="30" t="s">
        <v>94</v>
      </c>
      <c r="H11" s="30" t="s">
        <v>94</v>
      </c>
      <c r="I11" s="30" t="s">
        <v>94</v>
      </c>
      <c r="J11" s="30" t="s">
        <v>94</v>
      </c>
      <c r="K11" s="30" t="s">
        <v>94</v>
      </c>
      <c r="L11" s="30" t="s">
        <v>94</v>
      </c>
      <c r="M11" s="30">
        <v>1</v>
      </c>
      <c r="N11" s="30">
        <v>1</v>
      </c>
      <c r="O11" s="30">
        <v>2</v>
      </c>
      <c r="P11" s="33"/>
    </row>
    <row r="12" spans="1:16" ht="19.5" customHeight="1" x14ac:dyDescent="0.25">
      <c r="A12" s="75"/>
      <c r="B12" s="7" t="s">
        <v>41</v>
      </c>
      <c r="C12" s="25" t="s">
        <v>97</v>
      </c>
      <c r="D12" s="29" t="s">
        <v>94</v>
      </c>
      <c r="E12" s="29" t="s">
        <v>94</v>
      </c>
      <c r="F12" s="29" t="s">
        <v>94</v>
      </c>
      <c r="G12" s="29">
        <v>1</v>
      </c>
      <c r="H12" s="29" t="s">
        <v>94</v>
      </c>
      <c r="I12" s="29" t="s">
        <v>94</v>
      </c>
      <c r="J12" s="29" t="s">
        <v>94</v>
      </c>
      <c r="K12" s="29" t="s">
        <v>94</v>
      </c>
      <c r="L12" s="29" t="s">
        <v>94</v>
      </c>
      <c r="M12" s="29">
        <v>1</v>
      </c>
      <c r="N12" s="29" t="s">
        <v>94</v>
      </c>
      <c r="O12" s="29">
        <v>17</v>
      </c>
      <c r="P12" s="31" t="str">
        <f>IF(O12/O11&gt;1,"100",O12/O11*100)</f>
        <v>100</v>
      </c>
    </row>
    <row r="15" spans="1:16" ht="45.75" customHeight="1" x14ac:dyDescent="0.25">
      <c r="L15" s="72" t="s">
        <v>140</v>
      </c>
      <c r="M15" s="72"/>
      <c r="N15" s="72"/>
      <c r="O15" s="72"/>
      <c r="P15" s="34">
        <f>P12/A10</f>
        <v>100</v>
      </c>
    </row>
  </sheetData>
  <mergeCells count="12">
    <mergeCell ref="L15:O15"/>
    <mergeCell ref="A10:A12"/>
    <mergeCell ref="B10:P10"/>
    <mergeCell ref="A2:P2"/>
    <mergeCell ref="A3:P3"/>
    <mergeCell ref="A5:P5"/>
    <mergeCell ref="A7:A8"/>
    <mergeCell ref="B7:B8"/>
    <mergeCell ref="C7:C8"/>
    <mergeCell ref="D7:N7"/>
    <mergeCell ref="O7:O8"/>
    <mergeCell ref="P7:P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0A6AA-D464-4C89-A2F7-BABDD7BE0780}">
  <dimension ref="A1:K19"/>
  <sheetViews>
    <sheetView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P9" sqref="P9"/>
    </sheetView>
  </sheetViews>
  <sheetFormatPr defaultRowHeight="15" x14ac:dyDescent="0.25"/>
  <cols>
    <col min="2" max="2" width="28.28515625" style="1" customWidth="1"/>
    <col min="3" max="3" width="19.28515625" customWidth="1"/>
    <col min="4" max="4" width="18.7109375" customWidth="1"/>
    <col min="5" max="5" width="16.28515625" customWidth="1"/>
    <col min="6" max="6" width="18.85546875" customWidth="1"/>
    <col min="7" max="7" width="24.7109375" customWidth="1"/>
    <col min="8" max="8" width="11.85546875" customWidth="1"/>
  </cols>
  <sheetData>
    <row r="1" spans="1:11" ht="9" customHeight="1" x14ac:dyDescent="0.25"/>
    <row r="2" spans="1:11" x14ac:dyDescent="0.25">
      <c r="A2" s="47" t="s">
        <v>54</v>
      </c>
      <c r="B2" s="47"/>
      <c r="C2" s="47"/>
      <c r="D2" s="47"/>
      <c r="E2" s="47"/>
      <c r="F2" s="47"/>
      <c r="G2" s="47"/>
      <c r="H2" s="47"/>
    </row>
    <row r="3" spans="1:11" ht="9" customHeight="1" x14ac:dyDescent="0.25">
      <c r="A3" s="4"/>
      <c r="B3" s="8"/>
      <c r="C3" s="4"/>
      <c r="D3" s="4"/>
      <c r="E3" s="4"/>
    </row>
    <row r="4" spans="1:11" s="39" customFormat="1" ht="73.5" customHeight="1" x14ac:dyDescent="0.25">
      <c r="A4" s="5" t="s">
        <v>55</v>
      </c>
      <c r="B4" s="5" t="s">
        <v>43</v>
      </c>
      <c r="C4" s="5" t="s">
        <v>44</v>
      </c>
      <c r="D4" s="5" t="s">
        <v>45</v>
      </c>
      <c r="E4" s="5" t="s">
        <v>46</v>
      </c>
      <c r="F4" s="5" t="s">
        <v>47</v>
      </c>
      <c r="G4" s="5" t="s">
        <v>48</v>
      </c>
      <c r="H4" s="5" t="s">
        <v>61</v>
      </c>
      <c r="J4" s="39" t="s">
        <v>138</v>
      </c>
      <c r="K4" s="39" t="s">
        <v>94</v>
      </c>
    </row>
    <row r="5" spans="1:11" s="39" customFormat="1" x14ac:dyDescent="0.25">
      <c r="A5" s="36">
        <v>1</v>
      </c>
      <c r="B5" s="5">
        <v>2</v>
      </c>
      <c r="C5" s="20">
        <v>3</v>
      </c>
      <c r="D5" s="20">
        <v>4</v>
      </c>
      <c r="E5" s="20">
        <v>5</v>
      </c>
      <c r="F5" s="20">
        <v>6</v>
      </c>
      <c r="G5" s="20">
        <v>7</v>
      </c>
      <c r="H5" s="36"/>
    </row>
    <row r="6" spans="1:11" ht="45.75" customHeight="1" x14ac:dyDescent="0.25">
      <c r="A6" s="20" t="s">
        <v>56</v>
      </c>
      <c r="B6" s="50" t="s">
        <v>143</v>
      </c>
      <c r="C6" s="50"/>
      <c r="D6" s="50"/>
      <c r="E6" s="50"/>
      <c r="F6" s="50"/>
      <c r="G6" s="50"/>
      <c r="H6" s="3"/>
    </row>
    <row r="7" spans="1:11" ht="63" customHeight="1" x14ac:dyDescent="0.25">
      <c r="A7" s="35" t="s">
        <v>57</v>
      </c>
      <c r="B7" s="38" t="s">
        <v>147</v>
      </c>
      <c r="C7" s="20"/>
      <c r="D7" s="20"/>
      <c r="E7" s="69" t="s">
        <v>115</v>
      </c>
      <c r="F7" s="36"/>
      <c r="G7" s="36"/>
      <c r="H7" s="36"/>
    </row>
    <row r="8" spans="1:11" ht="63" customHeight="1" x14ac:dyDescent="0.25">
      <c r="A8" s="20" t="s">
        <v>58</v>
      </c>
      <c r="B8" s="38" t="s">
        <v>108</v>
      </c>
      <c r="C8" s="37">
        <v>45962</v>
      </c>
      <c r="D8" s="37">
        <v>45962</v>
      </c>
      <c r="E8" s="70"/>
      <c r="F8" s="5" t="s">
        <v>116</v>
      </c>
      <c r="G8" s="36"/>
      <c r="H8" s="36" t="s">
        <v>138</v>
      </c>
      <c r="J8" s="39">
        <v>1</v>
      </c>
      <c r="K8" s="39">
        <v>0</v>
      </c>
    </row>
    <row r="9" spans="1:11" ht="48" customHeight="1" x14ac:dyDescent="0.25">
      <c r="A9" s="20" t="s">
        <v>59</v>
      </c>
      <c r="B9" s="38" t="s">
        <v>109</v>
      </c>
      <c r="C9" s="37">
        <v>45991</v>
      </c>
      <c r="D9" s="37">
        <v>45991</v>
      </c>
      <c r="E9" s="70"/>
      <c r="F9" s="5" t="s">
        <v>117</v>
      </c>
      <c r="G9" s="36"/>
      <c r="H9" s="36" t="s">
        <v>138</v>
      </c>
      <c r="J9" s="39">
        <v>1</v>
      </c>
      <c r="K9" s="39">
        <v>0</v>
      </c>
    </row>
    <row r="10" spans="1:11" ht="75" x14ac:dyDescent="0.25">
      <c r="A10" s="20" t="s">
        <v>112</v>
      </c>
      <c r="B10" s="38" t="s">
        <v>110</v>
      </c>
      <c r="C10" s="37">
        <v>46017</v>
      </c>
      <c r="D10" s="37">
        <v>46017</v>
      </c>
      <c r="E10" s="70"/>
      <c r="F10" s="5" t="s">
        <v>118</v>
      </c>
      <c r="G10" s="36"/>
      <c r="H10" s="36" t="s">
        <v>138</v>
      </c>
      <c r="J10" s="39">
        <v>1</v>
      </c>
      <c r="K10" s="39">
        <v>0</v>
      </c>
    </row>
    <row r="11" spans="1:11" ht="93" customHeight="1" x14ac:dyDescent="0.25">
      <c r="A11" s="20" t="s">
        <v>113</v>
      </c>
      <c r="B11" s="38" t="s">
        <v>111</v>
      </c>
      <c r="C11" s="37">
        <v>46021</v>
      </c>
      <c r="D11" s="37">
        <v>46021</v>
      </c>
      <c r="E11" s="71"/>
      <c r="F11" s="5" t="s">
        <v>119</v>
      </c>
      <c r="G11" s="36"/>
      <c r="H11" s="36" t="s">
        <v>138</v>
      </c>
      <c r="J11" s="39">
        <v>1</v>
      </c>
      <c r="K11" s="39">
        <v>0</v>
      </c>
    </row>
    <row r="12" spans="1:11" x14ac:dyDescent="0.25">
      <c r="A12" s="4"/>
      <c r="B12" s="8"/>
      <c r="C12" s="4"/>
      <c r="D12" s="4"/>
      <c r="E12" s="4"/>
    </row>
    <row r="13" spans="1:11" ht="60" x14ac:dyDescent="0.25">
      <c r="A13" s="4"/>
      <c r="B13" s="8"/>
      <c r="C13" s="4"/>
      <c r="D13" s="4"/>
      <c r="E13" s="4"/>
      <c r="G13" s="16" t="s">
        <v>62</v>
      </c>
      <c r="H13" s="39" cm="1">
        <f t="array" ref="H13">SUM(J8:J11/SUM(J8:K11))*100</f>
        <v>100</v>
      </c>
    </row>
    <row r="14" spans="1:11" x14ac:dyDescent="0.25">
      <c r="A14" s="4"/>
      <c r="B14" s="8"/>
      <c r="C14" s="4"/>
      <c r="D14" s="4"/>
      <c r="E14" s="4"/>
    </row>
    <row r="15" spans="1:11" x14ac:dyDescent="0.25">
      <c r="A15" s="4"/>
      <c r="B15" s="8"/>
      <c r="C15" s="4"/>
      <c r="D15" s="4"/>
      <c r="E15" s="4"/>
    </row>
    <row r="16" spans="1:11" x14ac:dyDescent="0.25">
      <c r="A16" s="9"/>
      <c r="B16" s="8"/>
      <c r="C16" s="4"/>
      <c r="D16" s="4"/>
      <c r="E16" s="4"/>
    </row>
    <row r="17" spans="1:5" x14ac:dyDescent="0.25">
      <c r="B17" s="8"/>
      <c r="C17" s="4"/>
      <c r="D17" s="4"/>
      <c r="E17" s="4"/>
    </row>
    <row r="18" spans="1:5" x14ac:dyDescent="0.25">
      <c r="A18" s="4"/>
      <c r="B18" s="8"/>
      <c r="C18" s="4"/>
      <c r="D18" s="4"/>
      <c r="E18" s="4"/>
    </row>
    <row r="19" spans="1:5" x14ac:dyDescent="0.25">
      <c r="A19" s="4"/>
      <c r="B19" s="8"/>
      <c r="C19" s="4"/>
      <c r="D19" s="4"/>
      <c r="E19" s="4"/>
    </row>
  </sheetData>
  <autoFilter ref="A5:H11" xr:uid="{58FDEEE0-AB86-4108-8F70-344D43B3B37C}"/>
  <mergeCells count="3">
    <mergeCell ref="A2:H2"/>
    <mergeCell ref="B6:G6"/>
    <mergeCell ref="E7:E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B28E6-2892-4C5B-A918-B1309D04906B}">
  <dimension ref="A2:R28"/>
  <sheetViews>
    <sheetView workbookViewId="0">
      <selection activeCell="R32" sqref="R32"/>
    </sheetView>
  </sheetViews>
  <sheetFormatPr defaultRowHeight="15" x14ac:dyDescent="0.25"/>
  <sheetData>
    <row r="2" spans="1:18" ht="48" customHeight="1" x14ac:dyDescent="0.25">
      <c r="A2" s="76" t="s">
        <v>74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5" spans="1:18" x14ac:dyDescent="0.25">
      <c r="A5" s="15" t="s">
        <v>60</v>
      </c>
      <c r="B5" s="14">
        <f>(((B14+K14)/2)*50%)+(50%*B10)</f>
        <v>99.903611775795568</v>
      </c>
    </row>
    <row r="10" spans="1:18" x14ac:dyDescent="0.25">
      <c r="A10" s="15" t="s">
        <v>51</v>
      </c>
      <c r="B10" s="14">
        <f>индикаторы!H11</f>
        <v>100</v>
      </c>
    </row>
    <row r="14" spans="1:18" x14ac:dyDescent="0.25">
      <c r="A14" s="17" t="s">
        <v>71</v>
      </c>
      <c r="B14" s="14">
        <f>(80%*((B20+F20)/2))+(20%*B17)</f>
        <v>99.644447103182259</v>
      </c>
      <c r="J14" s="17" t="s">
        <v>72</v>
      </c>
      <c r="K14" s="14">
        <f>(80%*((K20/1))+(20%*K17))</f>
        <v>99.97</v>
      </c>
    </row>
    <row r="15" spans="1:18" x14ac:dyDescent="0.25">
      <c r="J15" s="41"/>
      <c r="K15" s="41"/>
    </row>
    <row r="17" spans="1:11" x14ac:dyDescent="0.25">
      <c r="A17" s="17" t="s">
        <v>69</v>
      </c>
      <c r="B17" s="14">
        <f>финансы!F17</f>
        <v>98.747235515911257</v>
      </c>
      <c r="J17" s="17" t="s">
        <v>73</v>
      </c>
      <c r="K17" s="14">
        <f>финансы!F29</f>
        <v>99.85</v>
      </c>
    </row>
    <row r="20" spans="1:11" x14ac:dyDescent="0.25">
      <c r="A20" s="15" t="s">
        <v>63</v>
      </c>
      <c r="B20" s="14">
        <f>(70%*B28)+(30%*B25)</f>
        <v>99.737499999999997</v>
      </c>
      <c r="E20" s="15" t="s">
        <v>64</v>
      </c>
      <c r="F20" s="14">
        <f>(70%*F28)+(30%*F25)</f>
        <v>100</v>
      </c>
      <c r="J20" s="15" t="s">
        <v>63</v>
      </c>
      <c r="K20" s="14">
        <f>(70%*K28)+(30%*K25)</f>
        <v>100</v>
      </c>
    </row>
    <row r="25" spans="1:11" x14ac:dyDescent="0.25">
      <c r="A25" s="15" t="s">
        <v>67</v>
      </c>
      <c r="B25" s="14">
        <f>'КТ Нац.экономика'!H28</f>
        <v>100</v>
      </c>
      <c r="E25" s="15" t="s">
        <v>65</v>
      </c>
      <c r="F25" s="14">
        <f>'КТ Нац.экономика'!H31</f>
        <v>100</v>
      </c>
      <c r="J25" s="15" t="s">
        <v>67</v>
      </c>
      <c r="K25" s="14">
        <f>'КТ Образование'!H13</f>
        <v>100</v>
      </c>
    </row>
    <row r="28" spans="1:11" x14ac:dyDescent="0.25">
      <c r="A28" s="15" t="s">
        <v>68</v>
      </c>
      <c r="B28" s="14">
        <f>'показатели Нац.экономика'!P35</f>
        <v>99.625</v>
      </c>
      <c r="E28" s="15" t="s">
        <v>66</v>
      </c>
      <c r="F28" s="14">
        <f>'показатели Нац.экономика'!P37</f>
        <v>100</v>
      </c>
      <c r="J28" s="15" t="s">
        <v>68</v>
      </c>
      <c r="K28" s="14">
        <f>'показатели Образование'!P15</f>
        <v>100</v>
      </c>
    </row>
  </sheetData>
  <mergeCells count="1"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финансы</vt:lpstr>
      <vt:lpstr>индикаторы</vt:lpstr>
      <vt:lpstr>показатели Нац.экономика</vt:lpstr>
      <vt:lpstr>КТ Нац.экономика</vt:lpstr>
      <vt:lpstr>показатели Образование</vt:lpstr>
      <vt:lpstr>КТ Образование</vt:lpstr>
      <vt:lpstr>Оценка МП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Плакида Ирина Анатольевна</dc:creator>
  <cp:lastModifiedBy>Юнжакова Татьяна Сергеевна</cp:lastModifiedBy>
  <dcterms:created xsi:type="dcterms:W3CDTF">2026-01-29T12:13:31Z</dcterms:created>
  <dcterms:modified xsi:type="dcterms:W3CDTF">2026-02-10T13:25:35Z</dcterms:modified>
</cp:coreProperties>
</file>