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6"/>
  </bookViews>
  <sheets>
    <sheet name="Финансы общие 2 квартал" sheetId="1" state="visible" r:id="rId3"/>
    <sheet name="индикаторы общие" sheetId="2" state="hidden" r:id="rId4"/>
    <sheet name="показатели УГХ" sheetId="3" state="visible" r:id="rId5"/>
    <sheet name="контрольные точки, мероприятия " sheetId="4" state="visible" r:id="rId6"/>
    <sheet name="показатели УПРСНТ" sheetId="5" state="visible" r:id="rId7"/>
    <sheet name="контрольные точки, мероприяти У" sheetId="6" state="visible" r:id="rId8"/>
    <sheet name="показатели УАГиЗО" sheetId="7" state="visible" r:id="rId9"/>
    <sheet name="контрольные точки, мероприяти-1" sheetId="8" state="visible" r:id="rId10"/>
    <sheet name="Оценка" sheetId="9" state="hidden" r:id="rId11"/>
  </sheets>
  <definedNames>
    <definedName function="false" hidden="false" localSheetId="7" name="_xlnm.Print_Area" vbProcedure="false">'контрольные точки, мероприяти-1'!$B$41:$H$67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<sst xmlns="http://schemas.openxmlformats.org/spreadsheetml/2006/main" count="884" uniqueCount="424">
  <si>
    <r>
      <rPr>
        <sz val="9"/>
        <color rgb="FF000000"/>
        <rFont val="Times New Roman"/>
        <family val="0"/>
        <charset val="1"/>
      </rPr>
      <t xml:space="preserve">                           </t>
    </r>
    <r>
      <rPr>
        <sz val="12"/>
        <rFont val="Times New Roman"/>
        <family val="1"/>
        <charset val="204"/>
      </rPr>
      <t xml:space="preserve">МОНИТОРИНГ РЕАЛИЗАЦИИ МУНИЦИПАЛЬНОЙ ПРОГРАММЫ (КВАРТАЛЬНАЯ)</t>
    </r>
  </si>
  <si>
    <r>
      <rPr>
        <b val="true"/>
        <sz val="9"/>
        <color rgb="FF000000"/>
        <rFont val="Times New Roman"/>
        <family val="0"/>
        <charset val="1"/>
      </rPr>
      <t xml:space="preserve">                            За_</t>
    </r>
    <r>
      <rPr>
        <b val="true"/>
        <u val="single"/>
        <sz val="10"/>
        <rFont val="Times New Roman"/>
        <family val="1"/>
        <charset val="204"/>
      </rPr>
      <t xml:space="preserve"> I</t>
    </r>
    <r>
      <rPr>
        <b val="true"/>
        <u val="single"/>
        <sz val="10"/>
        <color rgb="FF000000"/>
        <rFont val="Times New Roman"/>
        <family val="1"/>
        <charset val="204"/>
      </rPr>
      <t xml:space="preserve">I квартал</t>
    </r>
    <r>
      <rPr>
        <b val="true"/>
        <u val="single"/>
        <sz val="10"/>
        <rFont val="Times New Roman"/>
        <family val="1"/>
        <charset val="204"/>
      </rPr>
      <t xml:space="preserve">  2026 года </t>
    </r>
  </si>
  <si>
    <t xml:space="preserve">                             (отчетный период)</t>
  </si>
  <si>
    <r>
      <rPr>
        <sz val="11"/>
        <color rgb="FF000000"/>
        <rFont val="Times New Roman"/>
        <family val="1"/>
        <charset val="204"/>
      </rPr>
      <t xml:space="preserve">Наименование муниципальной программы     «</t>
    </r>
    <r>
      <rPr>
        <b val="true"/>
        <u val="single"/>
        <sz val="12"/>
        <rFont val="Times New Roman"/>
        <family val="1"/>
        <charset val="204"/>
      </rPr>
      <t xml:space="preserve">Муниципальная программа </t>
    </r>
    <r>
      <rPr>
        <b val="true"/>
        <u val="single"/>
        <sz val="12"/>
        <color rgb="FF000000"/>
        <rFont val="Times New Roman"/>
        <family val="1"/>
        <charset val="204"/>
      </rPr>
      <t xml:space="preserve">городского округа  города Калуги Калужской области</t>
    </r>
    <r>
      <rPr>
        <b val="true"/>
        <u val="single"/>
        <sz val="12"/>
        <rFont val="Times New Roman"/>
        <family val="1"/>
        <charset val="204"/>
      </rPr>
      <t xml:space="preserve"> «Развитие транспортной системы»</t>
    </r>
  </si>
  <si>
    <r>
      <rPr>
        <sz val="11"/>
        <color rgb="FF000000"/>
        <rFont val="Times New Roman"/>
        <family val="1"/>
        <charset val="204"/>
      </rPr>
      <t xml:space="preserve">Ответственный исполнитель муниципальной программы </t>
    </r>
    <r>
      <rPr>
        <b val="true"/>
        <u val="single"/>
        <sz val="10"/>
        <rFont val="Times New Roman"/>
        <family val="1"/>
        <charset val="204"/>
      </rPr>
      <t xml:space="preserve">Управление городского хозяйства города Калуги</t>
    </r>
  </si>
  <si>
    <t xml:space="preserve">Наименование муниципальной программы, направления муниципальной программы и источника финансового обеспечения</t>
  </si>
  <si>
    <t xml:space="preserve">Объем финансового обеспечения, тыс. рублей</t>
  </si>
  <si>
    <t xml:space="preserve">Исполнение, тыс. рублей</t>
  </si>
  <si>
    <t xml:space="preserve">Процент исполнения, (4) / (3) x 100</t>
  </si>
  <si>
    <t xml:space="preserve">Комментарий &lt;1&gt;</t>
  </si>
  <si>
    <r>
      <rPr>
        <sz val="11"/>
        <color rgb="FF000000"/>
        <rFont val="Times New Roman"/>
        <family val="1"/>
        <charset val="204"/>
      </rPr>
      <t xml:space="preserve">Предусмотрено программой/направлением </t>
    </r>
    <r>
      <rPr>
        <sz val="10"/>
        <rFont val="Times New Roman"/>
        <family val="1"/>
        <charset val="204"/>
      </rPr>
      <t xml:space="preserve">(постановление от 25.02.2026 №95-п) по состоянию  на 01.01.2026</t>
    </r>
  </si>
  <si>
    <t xml:space="preserve">Сводная бюджетная роспись на 30.06.2026</t>
  </si>
  <si>
    <t xml:space="preserve">Кассовое исполнение на 30.06.2026</t>
  </si>
  <si>
    <r>
      <rPr>
        <b val="true"/>
        <sz val="11"/>
        <rFont val="Times New Roman"/>
        <family val="1"/>
        <charset val="1"/>
      </rPr>
      <t xml:space="preserve">Муниципальная программа </t>
    </r>
    <r>
      <rPr>
        <b val="true"/>
        <sz val="11"/>
        <color rgb="FF000000"/>
        <rFont val="Times New Roman"/>
        <family val="1"/>
        <charset val="1"/>
      </rPr>
      <t xml:space="preserve">городского округа  города Калуги Калужской области</t>
    </r>
    <r>
      <rPr>
        <b val="true"/>
        <sz val="11"/>
        <rFont val="Times New Roman"/>
        <family val="1"/>
        <charset val="1"/>
      </rPr>
      <t xml:space="preserve"> «Развитие транспортной системы» (всего), в том числе</t>
    </r>
    <r>
      <rPr>
        <sz val="11"/>
        <rFont val="Times New Roman"/>
        <family val="1"/>
        <charset val="1"/>
      </rPr>
      <t xml:space="preserve">:</t>
    </r>
  </si>
  <si>
    <t xml:space="preserve">Не представлены акты выполненных работ</t>
  </si>
  <si>
    <t xml:space="preserve">средства федерального бюджета</t>
  </si>
  <si>
    <t xml:space="preserve">средства областного бюджета</t>
  </si>
  <si>
    <t xml:space="preserve">средства бюджета городского округа города Калуги Калужской области</t>
  </si>
  <si>
    <t xml:space="preserve">иные источники &lt;2&gt;</t>
  </si>
  <si>
    <r>
      <rPr>
        <b val="true"/>
        <sz val="11"/>
        <rFont val="Times New Roman"/>
        <family val="1"/>
        <charset val="1"/>
      </rPr>
      <t xml:space="preserve">направление «Национальная экономика» соисполнитель - </t>
    </r>
    <r>
      <rPr>
        <b val="true"/>
        <sz val="11"/>
        <color rgb="FF000000"/>
        <rFont val="Times New Roman"/>
        <family val="1"/>
        <charset val="1"/>
      </rPr>
      <t xml:space="preserve">управление по работе с населением на территориях</t>
    </r>
  </si>
  <si>
    <t xml:space="preserve">Соисполнитель 1</t>
  </si>
  <si>
    <r>
      <rPr>
        <b val="true"/>
        <sz val="11"/>
        <rFont val="Times New Roman"/>
        <family val="1"/>
        <charset val="1"/>
      </rPr>
      <t xml:space="preserve">Комплекс процессных мероприятий «</t>
    </r>
    <r>
      <rPr>
        <b val="true"/>
        <sz val="11"/>
        <color rgb="FF000000"/>
        <rFont val="Times New Roman"/>
        <family val="1"/>
        <charset val="1"/>
      </rPr>
      <t xml:space="preserve">Содержание автомобильных дорог общего пользования местного значения»</t>
    </r>
  </si>
  <si>
    <t xml:space="preserve">направление «Национальная экономика»   ответственный исполнитель - управление городского хозяйства города Калуги</t>
  </si>
  <si>
    <t xml:space="preserve">Ответственный исполнитель</t>
  </si>
  <si>
    <t xml:space="preserve">Комплекс процессных мероприятий «Организация транспортного обслуживания населения»</t>
  </si>
  <si>
    <t xml:space="preserve">Комплекс процессных мероприятий «Совершенствование и развитие транспортного обслуживания населения»</t>
  </si>
  <si>
    <t xml:space="preserve">Комплекс процессных мероприятий «Содержание автомобильных дорог общего пользования местного значения»</t>
  </si>
  <si>
    <t xml:space="preserve">Комплекс процессных мероприятий «Капитальный ремонт, ремонт автомобильных дорог общего пользования местного значения</t>
  </si>
  <si>
    <t xml:space="preserve">Комплекс процессных мероприятий «Совершенствование и развитие улично-дорожной сети на территории города Калуги»</t>
  </si>
  <si>
    <t xml:space="preserve">Комплекс процессных мероприятий «Реконструкция и строительство автомобильных дорог, дорожных сооружений и элементов обустройства, автомобильных дорог общего пользования местного значения»</t>
  </si>
  <si>
    <t xml:space="preserve">Комплекс процессных мероприятий «Выполнение комплекса работ по ремонту дворовых территорий и междворовых проездов»</t>
  </si>
  <si>
    <t xml:space="preserve">Комплекс процессных мероприятий «Повышение безопасности дорожного движения»</t>
  </si>
  <si>
    <t xml:space="preserve">Комплекс процессных мероприятий « Обеспечение реализации функций казенным учреждением в сфере дорожной деятельности»</t>
  </si>
  <si>
    <r>
      <rPr>
        <b val="true"/>
        <sz val="11"/>
        <rFont val="Times New Roman"/>
        <family val="1"/>
        <charset val="204"/>
      </rPr>
      <t xml:space="preserve">направление </t>
    </r>
    <r>
      <rPr>
        <b val="true"/>
        <sz val="11"/>
        <color rgb="FF000000"/>
        <rFont val="Times New Roman"/>
        <family val="1"/>
        <charset val="204"/>
      </rPr>
      <t xml:space="preserve">«Национальная экономика» </t>
    </r>
    <r>
      <rPr>
        <b val="true"/>
        <sz val="11"/>
        <rFont val="Times New Roman"/>
        <family val="1"/>
        <charset val="204"/>
      </rPr>
      <t xml:space="preserve"> соисполнитель - </t>
    </r>
    <r>
      <rPr>
        <b val="true"/>
        <sz val="11"/>
        <color rgb="FF000000"/>
        <rFont val="Times New Roman"/>
        <family val="1"/>
        <charset val="204"/>
      </rPr>
      <t xml:space="preserve">управление архитектуры, градостроительства и земельных отношений города Калуги</t>
    </r>
  </si>
  <si>
    <t xml:space="preserve">Соисполнитель 2</t>
  </si>
  <si>
    <t xml:space="preserve">Комплекс процессных мероприятий «Капитальный ремонт, ремонт автомобильных дорог общего пользования местного значения»</t>
  </si>
  <si>
    <t xml:space="preserve">    --------------------------------</t>
  </si>
  <si>
    <t xml:space="preserve">    &lt;1&gt; Указываются причины отклонения (при наличии отклонений).</t>
  </si>
  <si>
    <t xml:space="preserve">    &lt;2&gt;   Указываются   собственные  средства  организаций  (при  наличии);</t>
  </si>
  <si>
    <t xml:space="preserve">средства  фондов  (при  наличии);  средства  физических  лиц (при наличии);</t>
  </si>
  <si>
    <t xml:space="preserve">привлеченные средства, за исключением бюджетных ассигнований (при наличии).</t>
  </si>
  <si>
    <t xml:space="preserve">...</t>
  </si>
  <si>
    <t xml:space="preserve">                Сведения о достижении значений индикаторов</t>
  </si>
  <si>
    <t xml:space="preserve">№ п/п</t>
  </si>
  <si>
    <t xml:space="preserve">Наименование индикатора</t>
  </si>
  <si>
    <t xml:space="preserve">Ед. изм.</t>
  </si>
  <si>
    <t xml:space="preserve">Значения индикатора</t>
  </si>
  <si>
    <t xml:space="preserve">Обоснование отклонений значений индикатора на конец отчетного года (при наличии)</t>
  </si>
  <si>
    <t xml:space="preserve">Год, предшествующий отчетному</t>
  </si>
  <si>
    <t xml:space="preserve">Отчетный год</t>
  </si>
  <si>
    <t xml:space="preserve">план</t>
  </si>
  <si>
    <t xml:space="preserve">факт</t>
  </si>
  <si>
    <t xml:space="preserve">итог</t>
  </si>
  <si>
    <t xml:space="preserve">Доля протяженности дорог, соответствующих нормативным требованиям, от общей протяженности дорог</t>
  </si>
  <si>
    <t xml:space="preserve">%</t>
  </si>
  <si>
    <t xml:space="preserve">68,5</t>
  </si>
  <si>
    <t xml:space="preserve">Доля протяженности дорожной сети городской агломерации «Калужская агломерация», соответствующей нормативным требованиям (г.Калуга)</t>
  </si>
  <si>
    <t xml:space="preserve">Доля перевозок пассажиров муниципальным общественным транспортом по регулируемым тарифам</t>
  </si>
  <si>
    <t xml:space="preserve">Количество дорожно-транспортных происшествий</t>
  </si>
  <si>
    <t xml:space="preserve">ед. </t>
  </si>
  <si>
    <t xml:space="preserve">Рост числа ДТП обусловлен несоблюдением Правил дорожного движения РФ участниками дорожного движения, недостаточным комплексным подходу к обучению правилам дорожного движения участников дорожного движения, начиная со школьного возраста и пропаганде культуры вождения. Также фактором влияющим на рост ДТП может быть изношенность автомобилей, в связи с ростом цен на новые</t>
  </si>
  <si>
    <t xml:space="preserve">Имп</t>
  </si>
  <si>
    <t xml:space="preserve">                    Отчет о ходе реализации направления</t>
  </si>
  <si>
    <r>
      <rPr>
        <sz val="11"/>
        <color rgb="FF000000"/>
        <rFont val="Times New Roman"/>
        <family val="1"/>
        <charset val="1"/>
      </rPr>
      <t xml:space="preserve">                 </t>
    </r>
    <r>
      <rPr>
        <u val="single"/>
        <sz val="11"/>
        <color rgb="FF000000"/>
        <rFont val="Times New Roman"/>
        <family val="1"/>
        <charset val="1"/>
      </rPr>
      <t xml:space="preserve">"Национальная экономика"</t>
    </r>
  </si>
  <si>
    <t xml:space="preserve">            Сведения об исполнении помесячного плана достижения  показателей направления в текущем году</t>
  </si>
  <si>
    <t xml:space="preserve">Показатели направления</t>
  </si>
  <si>
    <t xml:space="preserve">Единица измерения (по ОКЕИ)</t>
  </si>
  <si>
    <t xml:space="preserve">Значения по месяцам</t>
  </si>
  <si>
    <t xml:space="preserve">На конец года</t>
  </si>
  <si>
    <t xml:space="preserve">% исполнения</t>
  </si>
  <si>
    <t xml:space="preserve">янв.</t>
  </si>
  <si>
    <t xml:space="preserve">февр.</t>
  </si>
  <si>
    <t xml:space="preserve">март</t>
  </si>
  <si>
    <t xml:space="preserve">апр.</t>
  </si>
  <si>
    <t xml:space="preserve">май</t>
  </si>
  <si>
    <t xml:space="preserve">июнь</t>
  </si>
  <si>
    <t xml:space="preserve">июль</t>
  </si>
  <si>
    <t xml:space="preserve">авг.</t>
  </si>
  <si>
    <t xml:space="preserve">сент.</t>
  </si>
  <si>
    <t xml:space="preserve">окт.</t>
  </si>
  <si>
    <t xml:space="preserve">нояб.</t>
  </si>
  <si>
    <t xml:space="preserve">Протяженность дорог, соответствующих нормативным требованиям, от общей протяженности дорог</t>
  </si>
  <si>
    <t xml:space="preserve">План</t>
  </si>
  <si>
    <t xml:space="preserve">км</t>
  </si>
  <si>
    <t xml:space="preserve">Факт/прогноз</t>
  </si>
  <si>
    <t xml:space="preserve">Протяженность дорожной сети городской агломерации «Калужская агломерация», соответствующей нормативным требованиям (г.Калуга)</t>
  </si>
  <si>
    <t xml:space="preserve">Протяженность автомобильных дорог за исключением автомобильных дорог пригородной зоны</t>
  </si>
  <si>
    <t xml:space="preserve">Количество перевезенных пассажиров муниципальным общественным транспортом по регулируемым тарифам</t>
  </si>
  <si>
    <t xml:space="preserve">тыс. чел.</t>
  </si>
  <si>
    <t xml:space="preserve">Количество проверок соблюдения требований по осуществлению регулярных перевозок пассажиров</t>
  </si>
  <si>
    <t xml:space="preserve">ед.</t>
  </si>
  <si>
    <t xml:space="preserve">Объем выполненных работ по устранению деформаций (выбоин, просадок, трещин и других дефектов) асфальтобетонного покрытия дворовых территорий и междворовых проездов, расположенных в границах города Калуги</t>
  </si>
  <si>
    <t xml:space="preserve">кв.м</t>
  </si>
  <si>
    <t xml:space="preserve">Количество установленных дорожных знаков</t>
  </si>
  <si>
    <t xml:space="preserve">Количество обслуживаемых светофорных объектов</t>
  </si>
  <si>
    <t xml:space="preserve">Количество платных парковочных мест</t>
  </si>
  <si>
    <t xml:space="preserve">Псэ 1 (содерж.)</t>
  </si>
  <si>
    <t xml:space="preserve">Псэ 2 (кап.рем.)</t>
  </si>
  <si>
    <t xml:space="preserve">Псэ 3 (соверш.)</t>
  </si>
  <si>
    <t xml:space="preserve">Псэ 4 (реконстр.)</t>
  </si>
  <si>
    <t xml:space="preserve">Псэ 5 (трансп. Обсл.)</t>
  </si>
  <si>
    <t xml:space="preserve">Псэ 6 (соверш. Трансп.)</t>
  </si>
  <si>
    <t xml:space="preserve">Псэ 7 (дворовки)</t>
  </si>
  <si>
    <t xml:space="preserve">Псэ 8 (БДД)</t>
  </si>
  <si>
    <t xml:space="preserve">Псэ 9 (парковки)</t>
  </si>
  <si>
    <t xml:space="preserve">Псэ (сложить все % исполнения и разделить на количество показателей, по каждому комплексу отдельно)</t>
  </si>
  <si>
    <t xml:space="preserve">       Сведения о выполнении (достижении) мероприятий и контрольных точек</t>
  </si>
  <si>
    <t xml:space="preserve">№</t>
  </si>
  <si>
    <t xml:space="preserve">Наименование мероприятия (результата)/контрольной точки</t>
  </si>
  <si>
    <t xml:space="preserve">Плановая дата наступления контрольной точки</t>
  </si>
  <si>
    <t xml:space="preserve">Фактическая дата наступления контрольной точки</t>
  </si>
  <si>
    <t xml:space="preserve">Ответственный исполнитель (должность)</t>
  </si>
  <si>
    <t xml:space="preserve">Подтверждающий документ</t>
  </si>
  <si>
    <t xml:space="preserve">Комментарий (результаты/ проблемы, возникшие в ходе реализации мероприятия)</t>
  </si>
  <si>
    <t xml:space="preserve">Расчет ("+" достигнуто; "-" не достигнуто)</t>
  </si>
  <si>
    <t xml:space="preserve">1. </t>
  </si>
  <si>
    <t xml:space="preserve">Задача «Обеспечение круглогодичного поддержания надлежащего технического состояния автомобильных дорог общего пользования местного значения, дорожных сооружений и элементов обустройства автомобильных дорог» структурного элемента «Содержание автомобильных дорог общего пользования местного значения»</t>
  </si>
  <si>
    <t xml:space="preserve">1.1.</t>
  </si>
  <si>
    <t xml:space="preserve">Содержание автомобильных дорог, дорожных сооружений и элементов обустройства автомобильных дорог общего пользования местного значения</t>
  </si>
  <si>
    <t xml:space="preserve">1.1.1.</t>
  </si>
  <si>
    <t xml:space="preserve">Субсидия бюджетным учреждениям на финансовое обеспечение государственного (муниципального) задания на оказание государственных (муниципальных услуг (выполнение работ)</t>
  </si>
  <si>
    <t xml:space="preserve">1.1.1.1.</t>
  </si>
  <si>
    <t xml:space="preserve">Контрольная точка 1 «Утверждено распоряжение «Об утверждении муниципального  задания и финансового обеспечения  выполнения муниципального задания  с учетом расходов на содержание имущества»»</t>
  </si>
  <si>
    <t xml:space="preserve">Начальник отдела эксплуатации улично-дорожной сети комитета дорожного хозяйства; начальник отдела экономического планирования и прогнозирования, финансово-бухгалтерский отдел комитета финансов и тарифной политики</t>
  </si>
  <si>
    <t xml:space="preserve">Распоряжение об утверждении муниципального задания от 26.12.2025 № 311-03-Р</t>
  </si>
  <si>
    <t xml:space="preserve">+</t>
  </si>
  <si>
    <t xml:space="preserve">1.1.1.2.</t>
  </si>
  <si>
    <t xml:space="preserve">Контрольная точка 2 «Заключено соглашение о порядке и условиях предоставления субсидии на финансовое обеспечение выполнения муниципального задания на оказание муниципальных услуг (выполнение работ)»</t>
  </si>
  <si>
    <t xml:space="preserve">Соглашение от 26.12.2025</t>
  </si>
  <si>
    <t xml:space="preserve">1.1.1.3.</t>
  </si>
  <si>
    <t xml:space="preserve">Контрольная точка 3 «Перечисление субсидии»</t>
  </si>
  <si>
    <t xml:space="preserve">Ежемесячно</t>
  </si>
  <si>
    <t xml:space="preserve">График перечисления субсидии</t>
  </si>
  <si>
    <t xml:space="preserve">1.1.1.4.</t>
  </si>
  <si>
    <t xml:space="preserve">Контрольная точка 4 «Услуга оказана (работы выполнены)»</t>
  </si>
  <si>
    <t xml:space="preserve">Отчет об исполнении муниципального задания</t>
  </si>
  <si>
    <t xml:space="preserve">1.1.2.</t>
  </si>
  <si>
    <t xml:space="preserve">Прочая закупка товаров, работ и услуг</t>
  </si>
  <si>
    <t xml:space="preserve">1.1.2.1</t>
  </si>
  <si>
    <t xml:space="preserve">Контрольная точка 1 «Закупка включена в план-график закупок (работ, услуг)»</t>
  </si>
  <si>
    <t xml:space="preserve">Начальник отдела контрактной службы, начальник  финансово-бухгалтерского отдела комитета финансов и тарифной политики; начальник отдела эксплуатации улично-дорожной сети комитета дорожного хозяйства</t>
  </si>
  <si>
    <t xml:space="preserve">план-график закупок (работ, услуг)</t>
  </si>
  <si>
    <t xml:space="preserve">1.1.2.2</t>
  </si>
  <si>
    <t xml:space="preserve">Контрольная точка 2 «Заключены муниципальные контракты»</t>
  </si>
  <si>
    <t xml:space="preserve">01.04.2026
</t>
  </si>
  <si>
    <t xml:space="preserve">муниципальный контракт</t>
  </si>
  <si>
    <t xml:space="preserve">1.1.2.3</t>
  </si>
  <si>
    <t xml:space="preserve">Контрольная точка 3 «Приемка выполненных работ, оказанных услуг в рамках заключенных муниципальных контрактов»</t>
  </si>
  <si>
    <t xml:space="preserve">акт выполненных работ</t>
  </si>
  <si>
    <t xml:space="preserve">1.1.2.4.</t>
  </si>
  <si>
    <t xml:space="preserve">Контрольная точка 4 «Оплата выполненных работ, оказанных услуг по муниципальным контрактам»</t>
  </si>
  <si>
    <t xml:space="preserve">платежное поручение</t>
  </si>
  <si>
    <t xml:space="preserve">2.</t>
  </si>
  <si>
    <t xml:space="preserve">Задача «Проведение комплекса работ по восстановлению транспортно-эксплуатационных характеристик автомобильных дорог» структурного элемента «Капитальный ремонт, ремонт автомобильных дорог общего пользования местного значения»</t>
  </si>
  <si>
    <t xml:space="preserve">2.1.</t>
  </si>
  <si>
    <t xml:space="preserve">Мероприятие «Ремонт тротуаров и автомобильных дорог общего пользования местного значения»</t>
  </si>
  <si>
    <t xml:space="preserve">2.1.1.</t>
  </si>
  <si>
    <t xml:space="preserve">Контрольная точка 1 «Закупка включена в план-график закупок  (работ, услуг)»</t>
  </si>
  <si>
    <t xml:space="preserve">2.1.2.</t>
  </si>
  <si>
    <t xml:space="preserve">2.1.3.</t>
  </si>
  <si>
    <t xml:space="preserve">2.1.4.</t>
  </si>
  <si>
    <t xml:space="preserve">3.</t>
  </si>
  <si>
    <t xml:space="preserve">Задача «Обеспечение потребности в специализированной технике для обеспечения содержания улично-дорожной сети города Калуги в соответствии с нормативными требованиями к транспортно-эксплуатационному состоянию» структурного элемента «Совершенствование и развитие улично-дорожной сети на территории города Калуги»</t>
  </si>
  <si>
    <t xml:space="preserve">3.1.</t>
  </si>
  <si>
    <t xml:space="preserve">Мероприятие «Укрепление материально-технической базы учреждений в сфере дорожного хозяйства»</t>
  </si>
  <si>
    <t xml:space="preserve">3.1.1.</t>
  </si>
  <si>
    <t xml:space="preserve">Контрольная точка 1 «Утвержден перечень целевых субсидий»</t>
  </si>
  <si>
    <t xml:space="preserve">Начальник отдела экономического планирования и прогнозирования, начальник финансово-бухгалтерского отдела комитета финансов и тарифной политики</t>
  </si>
  <si>
    <t xml:space="preserve">Перечень целевых субсидий</t>
  </si>
  <si>
    <t xml:space="preserve">3.1.2.</t>
  </si>
  <si>
    <t xml:space="preserve">Контрольная точка 2 «Заключено соглашения о предоставлении субсидии на иные цели муниципальным бюджетным и автономным учреждениям из бюджета городского округа города Калуги Калужской области»</t>
  </si>
  <si>
    <t xml:space="preserve">Соглашение от 30.01.2026</t>
  </si>
  <si>
    <t xml:space="preserve">3.1.3.</t>
  </si>
  <si>
    <t xml:space="preserve">Контрольная точка 3 «Перечислена субсидия»</t>
  </si>
  <si>
    <t xml:space="preserve">график перечисления субсидии</t>
  </si>
  <si>
    <t xml:space="preserve">3.1.4.</t>
  </si>
  <si>
    <t xml:space="preserve">отчеты</t>
  </si>
  <si>
    <t xml:space="preserve">3.2.</t>
  </si>
  <si>
    <t xml:space="preserve">Мероприятие «Капитальные, текущие ремонты зданий, помещений учреждений в сфере дорожного хозяйства, благоустройство территорий»</t>
  </si>
  <si>
    <t xml:space="preserve">3.2.1.</t>
  </si>
  <si>
    <t xml:space="preserve">3.2.2.</t>
  </si>
  <si>
    <t xml:space="preserve">3.2.3.</t>
  </si>
  <si>
    <t xml:space="preserve">07-07-30.09.2025</t>
  </si>
  <si>
    <t xml:space="preserve"> график перечисления субсидии</t>
  </si>
  <si>
    <t xml:space="preserve">3.2.4.</t>
  </si>
  <si>
    <t xml:space="preserve">4.</t>
  </si>
  <si>
    <t xml:space="preserve">Задача «Проведение комплекса работ по восстановлению транспортно-эксплуатационных характеристик автомобильных дорог» структурного элемента «Реконструкция и строительство автомобильных дорог, дорожных сооружений и элементов обустройства, автомобильных дорог общего пользования местного значения»</t>
  </si>
  <si>
    <t xml:space="preserve">4.1.</t>
  </si>
  <si>
    <t xml:space="preserve">Мероприятие «Оказание государственной поддержки органам местного самоуправления на мероприятия по дорожному хозяйству в рамках муниципальных дорожных фондов»</t>
  </si>
  <si>
    <t xml:space="preserve">4.1.1.</t>
  </si>
  <si>
    <t xml:space="preserve">Контрольная точка 2 «Заключено соглашение о предоставлении из бюджета городского округа города Калуги Калужской области субсидии МБУ «СМЭУ» на осуществление капитальных вложений»</t>
  </si>
  <si>
    <t xml:space="preserve">4.1.3.</t>
  </si>
  <si>
    <t xml:space="preserve">4.1.4.</t>
  </si>
  <si>
    <t xml:space="preserve">5.</t>
  </si>
  <si>
    <t xml:space="preserve">Задача «Обеспечение пассажиров регулярными перевозками на муниципальных маршрутах, а также комфортных условий для всех участников дорожного движения» структурного элемента «Организация транспортного обслуживания населения»</t>
  </si>
  <si>
    <t xml:space="preserve">5.1.</t>
  </si>
  <si>
    <t xml:space="preserve">Мероприятие «Выполнение работ, связанных с осуществлением регулярных перевозок пассажиров автомобильным и электрическим транспортом на муниципальных маршрутах»»</t>
  </si>
  <si>
    <t xml:space="preserve">5.1.1.</t>
  </si>
  <si>
    <t xml:space="preserve">Начальник отдела контрактной службы, начальник финансово-бухгалтерского отдела комитета финансов и тарифной политики; начальник отдела по безопасности дорожного движения комитета дорожного хозяйства</t>
  </si>
  <si>
    <t xml:space="preserve">5.1.2.</t>
  </si>
  <si>
    <t xml:space="preserve">5.1.3.</t>
  </si>
  <si>
    <t xml:space="preserve">ежемесячно</t>
  </si>
  <si>
    <t xml:space="preserve">5.1.4.</t>
  </si>
  <si>
    <t xml:space="preserve">5.2.</t>
  </si>
  <si>
    <t xml:space="preserve">Мероприятие «Организация диспетчерского обслуживания транспортных средств, мониторинг и управление общественным транспортом»</t>
  </si>
  <si>
    <t xml:space="preserve">5.2.1.</t>
  </si>
  <si>
    <t xml:space="preserve">Начальник отдела эксплуатации улично-дорожной сети комитета дорожного хозяйства; начальник отдела экономического планирования и прогнозирования, финансово-бухгалтерский отдел комитета финансов и тарифной политки</t>
  </si>
  <si>
    <t xml:space="preserve">5.2.2.</t>
  </si>
  <si>
    <t xml:space="preserve">5.2.3.</t>
  </si>
  <si>
    <t xml:space="preserve">5.2.4.</t>
  </si>
  <si>
    <t xml:space="preserve">6.</t>
  </si>
  <si>
    <t xml:space="preserve">Задача «Повышение качества транспортного обслуживания населения, в т.ч. маршрутами с предоставлением права льготного проезда» структурного элемента «Совершенствование и развитие транспортного обслуживания населения»</t>
  </si>
  <si>
    <t xml:space="preserve">6.1.</t>
  </si>
  <si>
    <t xml:space="preserve">Мероприятие «Услуги финансовой аренды (лизинга) для приобретения пассажирской техники»
</t>
  </si>
  <si>
    <t xml:space="preserve">6.1.1.</t>
  </si>
  <si>
    <t xml:space="preserve">Контрольная точка 1 «Заключен муниципальный контракт»</t>
  </si>
  <si>
    <t xml:space="preserve">долгосрочный контракт, действующий с 09.01.2020</t>
  </si>
  <si>
    <t xml:space="preserve">Начальник отдела по безопасности дорожного движения, начальник финансово-бухгалтерского отдела комитета финансов и тарифной политики</t>
  </si>
  <si>
    <t xml:space="preserve">6.1.2.</t>
  </si>
  <si>
    <t xml:space="preserve">Контрольная точка 2 «Представлен счет на оплату услуг»</t>
  </si>
  <si>
    <t xml:space="preserve">Счет на оплату</t>
  </si>
  <si>
    <t xml:space="preserve">6.1.3.</t>
  </si>
  <si>
    <t xml:space="preserve">Контрольная точка 3 «Подписан акт сдачи-приемки оказанных услуг»
</t>
  </si>
  <si>
    <t xml:space="preserve">6.1.4.</t>
  </si>
  <si>
    <t xml:space="preserve">Контрольная точка 4 «Услуга оказана»
</t>
  </si>
  <si>
    <t xml:space="preserve">Акт сверки</t>
  </si>
  <si>
    <t xml:space="preserve">6.2.</t>
  </si>
  <si>
    <t xml:space="preserve">Мероприятие «Предоставление субсидии на модернизацию транспортной инфраструктуры и приобретение подвижного состава для организации транспортного обслуживания населения»</t>
  </si>
  <si>
    <t xml:space="preserve">6.2.1.</t>
  </si>
  <si>
    <t xml:space="preserve">Контрольная точка 1 «Заключено соглашение о предоставлении субсидии «</t>
  </si>
  <si>
    <t xml:space="preserve">До 31.01.2026</t>
  </si>
  <si>
    <t xml:space="preserve">19.01.2026
22.01.2026</t>
  </si>
  <si>
    <t xml:space="preserve">Соглашение от 19.01.2026 № 04/08-01 и соглашение от 22.01.2026 № 04/08-03</t>
  </si>
  <si>
    <t xml:space="preserve">6.2.2.</t>
  </si>
  <si>
    <t xml:space="preserve">Контрольная точка 2 «Осуществлена оплаты лизинговых платежей согласно план-графику перечисления субсидии»</t>
  </si>
  <si>
    <t xml:space="preserve">План-график перечисления субсидии (платежное поручение)</t>
  </si>
  <si>
    <t xml:space="preserve">6.2.3.</t>
  </si>
  <si>
    <t xml:space="preserve">Контрольная точка 3 «Подготовлены реестры на предоставление субсидий»</t>
  </si>
  <si>
    <t xml:space="preserve">Реестр</t>
  </si>
  <si>
    <t xml:space="preserve">6.2.4.</t>
  </si>
  <si>
    <t xml:space="preserve">Контрольная точка 4 «Услуга оказана (субсидия перечислена)»</t>
  </si>
  <si>
    <t xml:space="preserve">6.3.</t>
  </si>
  <si>
    <t xml:space="preserve">Мероприятие «Модернизация транспортной инфраструктуры и приобретение подвижного состава для организации транспортного обслуживания населения»</t>
  </si>
  <si>
    <t xml:space="preserve">6.3.1.</t>
  </si>
  <si>
    <t xml:space="preserve">Контрольная точка 1 «Заключено соглашение о предоставлении субсидии»</t>
  </si>
  <si>
    <t xml:space="preserve">Соглашение от 17.01.2024</t>
  </si>
  <si>
    <t xml:space="preserve">6.3.2.</t>
  </si>
  <si>
    <t xml:space="preserve">Контрольная точка 2 «Заключено дополнительное соглашение к соглашению о предоставлении субсидии из бюджета Калужской области»</t>
  </si>
  <si>
    <t xml:space="preserve">Дополнительное соглашение № 3 от 02.03.2026 к соглашению от 17.01.2024</t>
  </si>
  <si>
    <t xml:space="preserve">6.3.3.</t>
  </si>
  <si>
    <t xml:space="preserve">Контрольная точка 3 «Осуществлена оплаты лизинговых платежей согласно план-графику перечисления субсидии»</t>
  </si>
  <si>
    <t xml:space="preserve">6.3.4.</t>
  </si>
  <si>
    <t xml:space="preserve">6.4.</t>
  </si>
  <si>
    <t xml:space="preserve">Мероприятие «Реализация мероприятий за счет высвобождаемых средств в результате списания задолженности по бюджетным кредитам (Реализация инфраструктурных проектов, направленных на обновление подвижного состава общественного транспорта общего пользования)»</t>
  </si>
  <si>
    <t xml:space="preserve">6.4.1.</t>
  </si>
  <si>
    <t xml:space="preserve">До 04.08.2026</t>
  </si>
  <si>
    <t xml:space="preserve">Начальник отдела по безопасности дорожного движения, начальник отдела контрактной службы</t>
  </si>
  <si>
    <t xml:space="preserve">6.4.2.</t>
  </si>
  <si>
    <t xml:space="preserve">Контрольная точка 2 «Заключен муниципальный контракт»</t>
  </si>
  <si>
    <t xml:space="preserve">До 10.09.2026</t>
  </si>
  <si>
    <t xml:space="preserve">6.4.3.</t>
  </si>
  <si>
    <t xml:space="preserve">Контрольная точка 3 «Приемка выполненных работ, оказанных услуг в рамках заключенного муниципального контракта»</t>
  </si>
  <si>
    <t xml:space="preserve">До 01.10.2026</t>
  </si>
  <si>
    <t xml:space="preserve">6.4.4.</t>
  </si>
  <si>
    <t xml:space="preserve">Контрольная точка 4 «Оплата выполненных работ, оказанных услуг по муниципальному контракту»</t>
  </si>
  <si>
    <t xml:space="preserve">От 07.10.2026</t>
  </si>
  <si>
    <t xml:space="preserve">От 07.10.2025</t>
  </si>
  <si>
    <t xml:space="preserve">7.</t>
  </si>
  <si>
    <t xml:space="preserve">Задача «Приведение в нормативное состояние дворовых территорий многоквартирных домов и междворовых проездов» структурного элемента «Благоустройство дворовых территорий и междворовых проездов на территории муниципального образования  «Город Калуга»</t>
  </si>
  <si>
    <t xml:space="preserve">7.1.</t>
  </si>
  <si>
    <t xml:space="preserve">Мероприятие «Ремонт дворовых территорий многоквартирных домов и междворовых проездов за счет бюджетных ассигнований муниципального дорожного фонда»</t>
  </si>
  <si>
    <t xml:space="preserve">7.1.1.</t>
  </si>
  <si>
    <t xml:space="preserve">Начальник отдела эксплуатации улично-дорожной сети комитета дорожного хозяйства; начальник отдела экономического планирования и прогнозирования, финансово-бухгалтерский отдел комитета финансов и тарифной политки </t>
  </si>
  <si>
    <t xml:space="preserve">7.1.2.</t>
  </si>
  <si>
    <t xml:space="preserve">Контрольная точка 2 «Заключено соглашение о порядке и условиях предоставления субсидии на финансовое обеспечение выполнения муниципального задания на оказание муниципальных услуг (выполнение работ)»
</t>
  </si>
  <si>
    <t xml:space="preserve">7.1.3.</t>
  </si>
  <si>
    <t xml:space="preserve">Контрольная точка 3 «Перечисление субсидии2</t>
  </si>
  <si>
    <t xml:space="preserve">7.1.4.</t>
  </si>
  <si>
    <t xml:space="preserve">Контрольная точка 4 «Услуга оказана (работы выполнены)»
</t>
  </si>
  <si>
    <t xml:space="preserve">8.</t>
  </si>
  <si>
    <t xml:space="preserve">Задача «Установка новых и содержание существующих технических средств организации дорожного движения» структурного элемента «Повышение безопасности дорожного движения на территории муниципального образования «Город Калуга»</t>
  </si>
  <si>
    <t xml:space="preserve">8.1.</t>
  </si>
  <si>
    <t xml:space="preserve">Финансовое обеспечение мероприятий, направленных на повышение безопасности дорожного движения</t>
  </si>
  <si>
    <t xml:space="preserve">8.1.1.</t>
  </si>
  <si>
    <t xml:space="preserve">Мероприятие «Субсидия бюджетным учреждениям на финансовое обеспечение государственного (муниципального) задания на оказание государственных (муниципальных услуг (выполнение работ)»
</t>
  </si>
  <si>
    <t xml:space="preserve">8.1.1.1.</t>
  </si>
  <si>
    <t xml:space="preserve">Контрольная точка 1 «Утверждено распоряжение «Об утверждении муниципального  задания и финансового обеспечения  выполнения муниципального задания  с учетом расходов на содержание имущества»»
</t>
  </si>
  <si>
    <t xml:space="preserve">8.1.1.2</t>
  </si>
  <si>
    <t xml:space="preserve">8.1.1.3</t>
  </si>
  <si>
    <t xml:space="preserve">Контрольная точка 3 «Перечисление субсидии»
</t>
  </si>
  <si>
    <t xml:space="preserve">8.1.1.4.</t>
  </si>
  <si>
    <t xml:space="preserve">Отчет об исполнении муниципального задания </t>
  </si>
  <si>
    <t xml:space="preserve">8.1.2.</t>
  </si>
  <si>
    <t xml:space="preserve">Мероприятие «Прочая закупка товаров, работ и услуг»
</t>
  </si>
  <si>
    <t xml:space="preserve">8.1.2.1.</t>
  </si>
  <si>
    <t xml:space="preserve">Контрольная точка 1 «Закупка включена в план-график закупок (работ, услуг)»
</t>
  </si>
  <si>
    <t xml:space="preserve">утвержденный план-график закупок</t>
  </si>
  <si>
    <t xml:space="preserve">8.1.2.2.</t>
  </si>
  <si>
    <t xml:space="preserve">Контрольная точка 2 «Заключены муниципальные контракты»
</t>
  </si>
  <si>
    <t xml:space="preserve">муниципальный контракт от 27.02.2026</t>
  </si>
  <si>
    <t xml:space="preserve">8.1.2.3.</t>
  </si>
  <si>
    <t xml:space="preserve">Контрольная точка «Приемка выполненных работ, оказанных услуг в рамках заключенных муниципальных контрактов»</t>
  </si>
  <si>
    <t xml:space="preserve">8.1.2.4.</t>
  </si>
  <si>
    <t xml:space="preserve">Контрольная точка 4 «Оплата выполненных работ, оказанных услуг по муниципальным контрактам»
</t>
  </si>
  <si>
    <t xml:space="preserve">9.</t>
  </si>
  <si>
    <t xml:space="preserve">Задача «Увеличение свободных парковочных мест» структурного элемента «Обеспечение реализации функций казенным учреждением в сфере дорожной деятельности»</t>
  </si>
  <si>
    <t xml:space="preserve">9.1.</t>
  </si>
  <si>
    <t xml:space="preserve">Мероприятие «Расходы на обеспечение деятельности муниципального казенного учреждения «Служба единого заказа городского хозяйства»»</t>
  </si>
  <si>
    <t xml:space="preserve">не устанавливаются</t>
  </si>
  <si>
    <t xml:space="preserve">Ктсэ1 (содерж.)</t>
  </si>
  <si>
    <t xml:space="preserve">Ктсэ2 (кап.рем)</t>
  </si>
  <si>
    <t xml:space="preserve">Ктсэ3 (соверш)</t>
  </si>
  <si>
    <t xml:space="preserve">Ктсэ4 (реконстр)</t>
  </si>
  <si>
    <t xml:space="preserve">Ктсэ5 (трансп)</t>
  </si>
  <si>
    <t xml:space="preserve">Ктсэ6 (соверш трансп)</t>
  </si>
  <si>
    <t xml:space="preserve">Ктсэ7 (двор)</t>
  </si>
  <si>
    <t xml:space="preserve">Ктсэ8 (бдд)</t>
  </si>
  <si>
    <t xml:space="preserve">Ктсэ9 (парковки)</t>
  </si>
  <si>
    <t xml:space="preserve">Ктсэ( количество "+"/(количество всего"+"и"-") по каждому комплексу отдельно</t>
  </si>
  <si>
    <r>
      <rPr>
        <sz val="11"/>
        <color rgb="FF000000"/>
        <rFont val="Times New Roman"/>
        <family val="1"/>
        <charset val="1"/>
      </rPr>
      <t xml:space="preserve">                 "</t>
    </r>
    <r>
      <rPr>
        <u val="single"/>
        <sz val="11"/>
        <color rgb="FF000000"/>
        <rFont val="Times New Roman"/>
        <family val="1"/>
        <charset val="1"/>
      </rPr>
      <t xml:space="preserve">Национальная экономика</t>
    </r>
    <r>
      <rPr>
        <sz val="11"/>
        <color rgb="FF000000"/>
        <rFont val="Times New Roman"/>
        <family val="1"/>
        <charset val="1"/>
      </rPr>
      <t xml:space="preserve">" соисполнитель — управление по работе с населением на территориях</t>
    </r>
  </si>
  <si>
    <t xml:space="preserve">Протяженность автомобильных дорог местного значения в границах пригородной зоны городского округа города Калуги, на которых выполнены мероприятия по содержанию</t>
  </si>
  <si>
    <t xml:space="preserve">Задача «Содержание автомобильных дорог, дорожных сооружений и элементов обустройства автомобильных дорог общего пользования местного значения пригородной зоны» структурного элемента «Содержание автомобильных дорог общего пользования местного значения»</t>
  </si>
  <si>
    <t xml:space="preserve">Мероприятие "Содержание автомобильных дорог, дорожных сооружений и элементов обустройства автомобильных дорог общего пользования местного значения"</t>
  </si>
  <si>
    <t xml:space="preserve">Контрольная точка "Включение закупки в план-график закупок"</t>
  </si>
  <si>
    <t xml:space="preserve">Сатосова И.С.</t>
  </si>
  <si>
    <t xml:space="preserve">утвержденный план-график закупок (размещен в единой информационной системе zakupki.gov.ru)</t>
  </si>
  <si>
    <t xml:space="preserve">"+"</t>
  </si>
  <si>
    <t xml:space="preserve">Контрольная точка  «Заключение муниципальных контрактов на период 2025-2026»</t>
  </si>
  <si>
    <t xml:space="preserve">муниципальные контракты (размещены в единой информационной системе zakupki.gov.ru)</t>
  </si>
  <si>
    <t xml:space="preserve">1.1.3.</t>
  </si>
  <si>
    <t xml:space="preserve">Контрольная точка
«Приемка выполненных работ в рамках заключенных муниципальных контрактов»</t>
  </si>
  <si>
    <t xml:space="preserve">Начальники и заместители начальников отделов Ромодановских-Шопинских, Спасских, Черносвитинских, Ольговских сельских территорий</t>
  </si>
  <si>
    <t xml:space="preserve">акты выполненных работ (размещены в единой информационной системе zakupki.gov.ru)</t>
  </si>
  <si>
    <t xml:space="preserve">1.1.4.</t>
  </si>
  <si>
    <t xml:space="preserve">Контрольная точка  «Оплата выполненных работ по муниципальным контрактам»</t>
  </si>
  <si>
    <t xml:space="preserve">Финансово-экономический отдел</t>
  </si>
  <si>
    <t xml:space="preserve">платежные поручения (размещены в единой информационной системе zakupki.gov.ru)</t>
  </si>
  <si>
    <t xml:space="preserve">                 "«Национальная экономика»  соисполнитель - управление архитектуры, градостроительства и земельных отношений города Калуги_"</t>
  </si>
  <si>
    <t xml:space="preserve">Протяженность введенных в эксплуатацию дорог, соответствующих нормативным требованиям</t>
  </si>
  <si>
    <t xml:space="preserve">
0</t>
  </si>
  <si>
    <t xml:space="preserve">
0.5</t>
  </si>
  <si>
    <t xml:space="preserve">
1</t>
  </si>
  <si>
    <t xml:space="preserve">
3.2
</t>
  </si>
  <si>
    <t xml:space="preserve">
0.85</t>
  </si>
  <si>
    <t xml:space="preserve">5.55</t>
  </si>
  <si>
    <t xml:space="preserve">3.2</t>
  </si>
  <si>
    <t xml:space="preserve">Задача "Обеспечение повышения уровня безопасности и эффективности функционирования движения транспорта, повышение пропускной способности улично-дорожной сети города Калуги" структурного элемента "Реконструкция и строительство автомобильных дорог, дорожных сооружений и элементов обустройства, автомобильных дорог общего пользования местного значения"</t>
  </si>
  <si>
    <t xml:space="preserve">Мероприятие  «Капитальный ремонт, ремонт автомобильных дорог общего пользования местного значения»</t>
  </si>
  <si>
    <t xml:space="preserve">Контрольная точка  «Включение закупки в план-график закупок»</t>
  </si>
  <si>
    <t xml:space="preserve">Аналитически-договорной отдел</t>
  </si>
  <si>
    <t xml:space="preserve">Выполнение работ по капитальному ремонту дороги от ул. Платова до д.33 по Грабцевскому шоссе</t>
  </si>
  <si>
    <t xml:space="preserve">Выполнение работ по капитальному ремонту автомобильной дороги по адресу: г.Калуга, д.Чижовка от д.2а до д.44</t>
  </si>
  <si>
    <t xml:space="preserve">-</t>
  </si>
  <si>
    <t xml:space="preserve">Контрольная точка  «Заключение муниципальных контрактов на период 2024-2025»</t>
  </si>
  <si>
    <t xml:space="preserve">Контрольная точка  «Приемка работ»</t>
  </si>
  <si>
    <t xml:space="preserve">13.05.2026;  19.06.2026</t>
  </si>
  <si>
    <t xml:space="preserve">Контрольная точка  «Оплата выполненных работ»</t>
  </si>
  <si>
    <t xml:space="preserve">10.12.2025;  16.12.2025; 26.06.2026</t>
  </si>
  <si>
    <t xml:space="preserve">Мероприятие «Бюджетные инвестиции в сфере дорожного хозяйства »</t>
  </si>
  <si>
    <t xml:space="preserve">Выполнение строительно - монтажных работ по устройству объекта: «Проезд к земельным участкам индивидуальной застройки для многодетных семей по 1-й Рубиновый проезд в д. Лихун г. Калуги». Участок 2</t>
  </si>
  <si>
    <t xml:space="preserve">Выполнение работ по строительству объекта: «Проезд к земельным участкам индивидуальной застройки для многодетных семей по ул. Рубиновая в д. Лихун г. Калуги» (1 этап)</t>
  </si>
  <si>
    <t xml:space="preserve">Выполнение работ по строительству объекта: «Проезд к земельным участкам индивидуальной застройки для многодетных семей по ул. Рубиновая в д. Лихун г. Калуги» (2 этап)</t>
  </si>
  <si>
    <r>
      <rPr>
        <sz val="12"/>
        <color rgb="FF000000"/>
        <rFont val="Calibri"/>
        <family val="2"/>
        <charset val="204"/>
      </rPr>
      <t xml:space="preserve">Контрольная точка  «</t>
    </r>
    <r>
      <rPr>
        <sz val="12"/>
        <rFont val="Times New Roman"/>
        <family val="1"/>
        <charset val="204"/>
      </rPr>
      <t xml:space="preserve">Заключение Муниципального контракта</t>
    </r>
    <r>
      <rPr>
        <sz val="12"/>
        <color rgb="FF000000"/>
        <rFont val="Calibri"/>
        <family val="2"/>
        <charset val="204"/>
      </rPr>
      <t xml:space="preserve">»</t>
    </r>
  </si>
  <si>
    <t xml:space="preserve">Выполнение работ по строительству объекта: "Проезд к земельным участкам индивидуальной застройки для многодетных семей по ул. Янтарная в д. Лихун городского округа города Калуги Калужской области"</t>
  </si>
  <si>
    <t xml:space="preserve">zakupki.gov.ru)</t>
  </si>
  <si>
    <t xml:space="preserve">Контрольная точка "Оплата выполненных работ"</t>
  </si>
  <si>
    <t xml:space="preserve">10.04.2026;                 03.06.2026</t>
  </si>
  <si>
    <t xml:space="preserve">акты выполненных работ (размещены в единой информационной системе</t>
  </si>
  <si>
    <t xml:space="preserve">03.07.2026; 23.04.2026 </t>
  </si>
  <si>
    <t xml:space="preserve">  23.04.2026;  08.06.2026</t>
  </si>
  <si>
    <t xml:space="preserve">14.11.2025;  29.04.2026;  16.06.2026</t>
  </si>
  <si>
    <t xml:space="preserve">26.12.2025;  19.05.2026;  </t>
  </si>
  <si>
    <t xml:space="preserve">26.12.2025;  19.05.2026;  17.06.2026 </t>
  </si>
  <si>
    <t xml:space="preserve">Оценку эффективности реализации муниципальной программы, рассчитанную в соответствии с Порядком проведения оценки эффективности реализации муниципальных программ городского округа города Калуги Калужской области, утвержденным постановлением Городской Управы города Калуги от 02.08.2013 N 220-п.
</t>
  </si>
  <si>
    <t xml:space="preserve">Оэмп</t>
  </si>
  <si>
    <t xml:space="preserve">Эн1</t>
  </si>
  <si>
    <t xml:space="preserve">Направление «Национальная экономика» управление городского хозяйства города Калуги</t>
  </si>
  <si>
    <t xml:space="preserve">Эн2</t>
  </si>
  <si>
    <t xml:space="preserve">Направление «Национальная экономика» управление по работе с населением на территориях города Калуги</t>
  </si>
  <si>
    <t xml:space="preserve">Эн3</t>
  </si>
  <si>
    <t xml:space="preserve">Направление «Национальная экономика» управление архитектуры, градостроительства и земельных отношений города Калуги</t>
  </si>
  <si>
    <t xml:space="preserve">А1</t>
  </si>
  <si>
    <t xml:space="preserve">А2</t>
  </si>
  <si>
    <t xml:space="preserve">Осэ1</t>
  </si>
  <si>
    <t xml:space="preserve">Осэ2</t>
  </si>
  <si>
    <t xml:space="preserve">Осэ3</t>
  </si>
  <si>
    <t xml:space="preserve">Осэ4</t>
  </si>
  <si>
    <t xml:space="preserve">Осэ5</t>
  </si>
  <si>
    <t xml:space="preserve">Осэ6</t>
  </si>
  <si>
    <t xml:space="preserve">Осэ7</t>
  </si>
  <si>
    <t xml:space="preserve">Осэ8</t>
  </si>
  <si>
    <t xml:space="preserve">Осэ9</t>
  </si>
  <si>
    <t xml:space="preserve">Осэ</t>
  </si>
  <si>
    <t xml:space="preserve">сэ «Содержание автомобильных дорог общего пользования местного значения»</t>
  </si>
  <si>
    <t xml:space="preserve">сэ «Капитальный ремонт, ремонт автомобильных дорог общего пользования местного значения»</t>
  </si>
  <si>
    <t xml:space="preserve">сэ «Совершенствование и развитие улично-дорожной сети на территории города Калуги»</t>
  </si>
  <si>
    <t xml:space="preserve">сэ «Реконструкция и строительство автомобильных дорог, дорожных сооружений и элементов обустройства, автомобильных дорог общего пользования местного значения»</t>
  </si>
  <si>
    <t xml:space="preserve">сэ «Организация транспортного обслуживания населения»</t>
  </si>
  <si>
    <t xml:space="preserve">сэ «Совершенствование и развитие транспортного обслуживания населения»</t>
  </si>
  <si>
    <t xml:space="preserve">сэ «Благоустройство дворовых территорий и междворовых проездов на территории муниципального образования  «Город Калуга»</t>
  </si>
  <si>
    <t xml:space="preserve">сэ «Повышение безопасности дорожного движения на территории муниципального образования «Город Калуга»</t>
  </si>
  <si>
    <t xml:space="preserve">сэ «Обеспечение реализации функций казенным учреждением в сфере дорожной деятельности»</t>
  </si>
  <si>
    <t xml:space="preserve">сэ «Капитальный ремонт,ремонт автомобильных дорог общего пользования местного значения»</t>
  </si>
  <si>
    <t xml:space="preserve">сэ «Реконструкция и строительство автомобильных дорог, дорожных сооружений и элементов обустройства, автомобильных дорог общего пользования местного значения» </t>
  </si>
  <si>
    <t xml:space="preserve">Ктсэ1</t>
  </si>
  <si>
    <t xml:space="preserve">Ктсэ2</t>
  </si>
  <si>
    <t xml:space="preserve">Ктсэ3</t>
  </si>
  <si>
    <t xml:space="preserve">Ктсэ4</t>
  </si>
  <si>
    <t xml:space="preserve">Ктсэ5</t>
  </si>
  <si>
    <t xml:space="preserve">Ктсэ6</t>
  </si>
  <si>
    <t xml:space="preserve">Ктсэ7</t>
  </si>
  <si>
    <t xml:space="preserve">Ктсэ8</t>
  </si>
  <si>
    <t xml:space="preserve">Ктсэ9</t>
  </si>
  <si>
    <t xml:space="preserve">Ктсэ</t>
  </si>
  <si>
    <t xml:space="preserve">Псэ1</t>
  </si>
  <si>
    <t xml:space="preserve">Псэ2</t>
  </si>
  <si>
    <t xml:space="preserve">Псэ3</t>
  </si>
  <si>
    <t xml:space="preserve">Псэ4</t>
  </si>
  <si>
    <t xml:space="preserve">Псэ5</t>
  </si>
  <si>
    <t xml:space="preserve">Псэ6</t>
  </si>
  <si>
    <t xml:space="preserve">Псэ7</t>
  </si>
  <si>
    <t xml:space="preserve">Псэ8</t>
  </si>
  <si>
    <t xml:space="preserve">Псэ9</t>
  </si>
  <si>
    <t xml:space="preserve">Псэ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</si>
</sst>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#,##0.00"/>
    <numFmt numFmtId="166" formatCode="0.0"/>
    <numFmt numFmtId="167" formatCode="#,##0.0"/>
    <numFmt numFmtId="168" formatCode="dd/mmm"/>
    <numFmt numFmtId="169" formatCode="dd/mm/yy"/>
    <numFmt numFmtId="170" formatCode="@"/>
    <numFmt numFmtId="171" formatCode="dd/mm/yyyy"/>
    <numFmt numFmtId="172" formatCode="0.00"/>
    <numFmt numFmtId="173" formatCode="0.00%"/>
  </numFmts>
  <fonts count="25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0"/>
      <charset val="1"/>
    </font>
    <font>
      <sz val="12"/>
      <name val="Times New Roman"/>
      <family val="1"/>
      <charset val="204"/>
    </font>
    <font>
      <b val="true"/>
      <sz val="9"/>
      <color rgb="FF000000"/>
      <name val="Times New Roman"/>
      <family val="0"/>
      <charset val="1"/>
    </font>
    <font>
      <b val="true"/>
      <u val="single"/>
      <sz val="10"/>
      <name val="Times New Roman"/>
      <family val="1"/>
      <charset val="204"/>
    </font>
    <font>
      <b val="true"/>
      <u val="single"/>
      <sz val="10"/>
      <color rgb="FF000000"/>
      <name val="Times New Roman"/>
      <family val="1"/>
      <charset val="204"/>
    </font>
    <font>
      <b val="true"/>
      <u val="single"/>
      <sz val="12"/>
      <name val="Times New Roman"/>
      <family val="1"/>
      <charset val="204"/>
    </font>
    <font>
      <b val="true"/>
      <u val="single"/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 val="true"/>
      <sz val="11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sz val="11"/>
      <name val="Times New Roman"/>
      <family val="1"/>
      <charset val="1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9"/>
      <color rgb="FF000000"/>
      <name val="Times New Roman"/>
      <family val="0"/>
      <charset val="204"/>
    </font>
    <font>
      <b val="true"/>
      <sz val="11"/>
      <name val="Times New Roman"/>
      <family val="1"/>
      <charset val="204"/>
    </font>
    <font>
      <u val="single"/>
      <sz val="11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2"/>
      <color rgb="FF000000"/>
      <name val="Calibri"/>
      <family val="2"/>
      <charset val="204"/>
    </font>
    <font>
      <u val="single"/>
      <sz val="11"/>
      <color rgb="FF0000FF"/>
      <name val="Calibri"/>
      <family val="1"/>
      <charset val="204"/>
    </font>
    <font>
      <sz val="1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E2F0D9"/>
        <bgColor rgb="FFDEE6EF"/>
      </patternFill>
    </fill>
    <fill>
      <patternFill patternType="solid">
        <fgColor rgb="FFBDD7EE"/>
        <bgColor rgb="FFDAE3F3"/>
      </patternFill>
    </fill>
    <fill>
      <patternFill patternType="solid">
        <fgColor rgb="FFDEE6EF"/>
        <bgColor rgb="FFDAE3F3"/>
      </patternFill>
    </fill>
    <fill>
      <patternFill patternType="solid">
        <fgColor rgb="FFDAE3F3"/>
        <bgColor rgb="FFDEE6EF"/>
      </patternFill>
    </fill>
    <fill>
      <patternFill patternType="solid">
        <fgColor rgb="FFDDDDDD"/>
        <bgColor rgb="FFDAE3F3"/>
      </patternFill>
    </fill>
    <fill>
      <patternFill patternType="solid">
        <fgColor rgb="FFFFFFD7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D7"/>
      </patternFill>
    </fill>
    <fill>
      <patternFill patternType="solid">
        <fgColor rgb="FFFFC000"/>
        <bgColor rgb="FFFF9900"/>
      </patternFill>
    </fill>
    <fill>
      <patternFill patternType="solid">
        <fgColor rgb="FFDEEBF7"/>
        <bgColor rgb="FFDEE6EF"/>
      </patternFill>
    </fill>
    <fill>
      <patternFill patternType="solid">
        <fgColor rgb="FFFFDE59"/>
        <bgColor rgb="FFFFFF99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7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7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7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7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7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7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7" fillId="4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7" fillId="4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7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7" fillId="4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7" fillId="5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7" fillId="5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6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8" fontId="17" fillId="7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7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7" fillId="7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7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9" fontId="1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9" fontId="17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7" fillId="6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7" fillId="7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7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7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7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17" fillId="0" borderId="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9" fontId="17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4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7" fillId="0" borderId="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7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7" fillId="6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7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9" fontId="17" fillId="0" borderId="7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17" fillId="7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70" fontId="1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7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5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1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5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7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1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1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7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7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9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7" fillId="0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17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1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9" fontId="21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9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2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2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21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23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21" fillId="8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2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24" fillId="9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7" fillId="1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11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1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1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73" fontId="17" fillId="1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12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7" fillId="1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1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7" fillId="1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1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7" fillId="1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7" fillId="1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DDDDD"/>
      <rgbColor rgb="FF808080"/>
      <rgbColor rgb="FF9999FF"/>
      <rgbColor rgb="FF993366"/>
      <rgbColor rgb="FFFFFFD7"/>
      <rgbColor rgb="FFDEEBF7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EE6EF"/>
      <rgbColor rgb="FFE2F0D9"/>
      <rgbColor rgb="FFFFFF99"/>
      <rgbColor rgb="FFDAE3F3"/>
      <rgbColor rgb="FFFF99CC"/>
      <rgbColor rgb="FFCC99FF"/>
      <rgbColor rgb="FFFFDE5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8.xml.rels><?xml version="1.0" encoding="UTF-8"?>
<Relationships xmlns="http://schemas.openxmlformats.org/package/2006/relationships"><Relationship Id="rId1" Type="http://schemas.openxmlformats.org/officeDocument/2006/relationships/hyperlink" Target="https://zakupki.gov.ru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IW179"/>
  <sheetViews>
    <sheetView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N36" activeCellId="0" sqref="N36"/>
    </sheetView>
  </sheetViews>
  <sheetFormatPr defaultColWidth="9.13671875" defaultRowHeight="15" customHeight="false" zeroHeight="false" outlineLevelRow="0" outlineLevelCol="0"/>
  <cols>
    <col collapsed="false" customWidth="true" hidden="false" outlineLevel="0" max="1" min="1" style="1" width="71.21"/>
    <col collapsed="false" customWidth="true" hidden="false" outlineLevel="0" max="2" min="2" style="1" width="17.01"/>
    <col collapsed="false" customWidth="true" hidden="false" outlineLevel="0" max="3" min="3" style="1" width="12.71"/>
    <col collapsed="false" customWidth="true" hidden="false" outlineLevel="0" max="4" min="4" style="1" width="14.14"/>
    <col collapsed="false" customWidth="true" hidden="false" outlineLevel="0" max="5" min="5" style="1" width="18.01"/>
    <col collapsed="false" customWidth="true" hidden="false" outlineLevel="0" max="6" min="6" style="1" width="22.43"/>
    <col collapsed="false" customWidth="true" hidden="false" outlineLevel="0" max="7" min="7" style="1" width="15.01"/>
    <col collapsed="false" customWidth="false" hidden="false" outlineLevel="0" max="257" min="8" style="1" width="9.14"/>
  </cols>
  <sheetData>
    <row r="2" customFormat="false" ht="15" hidden="false" customHeight="true" outlineLevel="0" collapsed="false">
      <c r="A2" s="2" t="s">
        <v>0</v>
      </c>
      <c r="B2" s="2"/>
      <c r="C2" s="2"/>
      <c r="D2" s="2"/>
      <c r="E2" s="2"/>
      <c r="F2" s="2"/>
    </row>
    <row r="3" customFormat="false" ht="15" hidden="false" customHeight="true" outlineLevel="0" collapsed="false">
      <c r="A3" s="3" t="s">
        <v>1</v>
      </c>
      <c r="B3" s="3"/>
      <c r="C3" s="3"/>
      <c r="D3" s="3"/>
      <c r="E3" s="3"/>
      <c r="F3" s="3"/>
    </row>
    <row r="4" customFormat="false" ht="15" hidden="false" customHeight="false" outlineLevel="0" collapsed="false">
      <c r="A4" s="4" t="s">
        <v>2</v>
      </c>
      <c r="B4" s="4"/>
      <c r="C4" s="4"/>
      <c r="D4" s="4"/>
      <c r="E4" s="4"/>
      <c r="F4" s="4"/>
    </row>
    <row r="6" customFormat="false" ht="26.85" hidden="false" customHeight="true" outlineLevel="0" collapsed="false">
      <c r="A6" s="5" t="s">
        <v>3</v>
      </c>
      <c r="B6" s="5"/>
      <c r="C6" s="5"/>
      <c r="D6" s="5"/>
      <c r="E6" s="5"/>
      <c r="F6" s="5"/>
    </row>
    <row r="7" customFormat="false" ht="15" hidden="false" customHeight="false" outlineLevel="0" collapsed="false">
      <c r="A7" s="6"/>
      <c r="B7" s="7"/>
      <c r="C7" s="7"/>
      <c r="D7" s="7"/>
      <c r="E7" s="7"/>
      <c r="F7" s="7"/>
    </row>
    <row r="8" customFormat="false" ht="15" hidden="false" customHeight="false" outlineLevel="0" collapsed="false">
      <c r="A8" s="6" t="s">
        <v>4</v>
      </c>
      <c r="B8" s="6"/>
      <c r="C8" s="6"/>
      <c r="D8" s="6"/>
      <c r="E8" s="6"/>
      <c r="F8" s="6"/>
    </row>
    <row r="10" customFormat="false" ht="44" hidden="false" customHeight="true" outlineLevel="0" collapsed="false">
      <c r="A10" s="8" t="s">
        <v>5</v>
      </c>
      <c r="B10" s="8" t="s">
        <v>6</v>
      </c>
      <c r="C10" s="8"/>
      <c r="D10" s="8" t="s">
        <v>7</v>
      </c>
      <c r="E10" s="8" t="s">
        <v>8</v>
      </c>
      <c r="F10" s="8" t="s">
        <v>9</v>
      </c>
    </row>
    <row r="11" customFormat="false" ht="82.05" hidden="false" customHeight="false" outlineLevel="0" collapsed="false">
      <c r="A11" s="8"/>
      <c r="B11" s="8" t="s">
        <v>10</v>
      </c>
      <c r="C11" s="8" t="s">
        <v>11</v>
      </c>
      <c r="D11" s="8" t="s">
        <v>12</v>
      </c>
      <c r="E11" s="8"/>
      <c r="F11" s="8"/>
    </row>
    <row r="12" customFormat="false" ht="15" hidden="false" customHeight="false" outlineLevel="0" collapsed="false">
      <c r="A12" s="9" t="n">
        <v>1</v>
      </c>
      <c r="B12" s="9" t="n">
        <v>2</v>
      </c>
      <c r="C12" s="9" t="n">
        <v>3</v>
      </c>
      <c r="D12" s="9" t="n">
        <v>4</v>
      </c>
      <c r="E12" s="9" t="n">
        <v>5</v>
      </c>
      <c r="F12" s="9" t="n">
        <v>6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</row>
    <row r="13" customFormat="false" ht="25.35" hidden="false" customHeight="false" outlineLevel="0" collapsed="false">
      <c r="A13" s="11" t="s">
        <v>13</v>
      </c>
      <c r="B13" s="12" t="n">
        <f aca="false">B14+B15+B16</f>
        <v>2853817.36</v>
      </c>
      <c r="C13" s="12" t="n">
        <f aca="false">C14+C15+C16</f>
        <v>3447335.41</v>
      </c>
      <c r="D13" s="12" t="n">
        <f aca="false">D14+D15+D16</f>
        <v>1902279.72</v>
      </c>
      <c r="E13" s="13" t="n">
        <f aca="false">D13/C13*100</f>
        <v>55.1811614988749</v>
      </c>
      <c r="F13" s="14" t="s">
        <v>14</v>
      </c>
    </row>
    <row r="14" customFormat="false" ht="15" hidden="false" customHeight="false" outlineLevel="0" collapsed="false">
      <c r="A14" s="15" t="s">
        <v>15</v>
      </c>
      <c r="B14" s="12" t="n">
        <f aca="false">B19+B27+B67</f>
        <v>0</v>
      </c>
      <c r="C14" s="12" t="n">
        <f aca="false">C19+C27+C67</f>
        <v>0</v>
      </c>
      <c r="D14" s="12" t="n">
        <f aca="false">D19+D27+D67</f>
        <v>0</v>
      </c>
      <c r="E14" s="12" t="n">
        <v>0</v>
      </c>
      <c r="F14" s="16"/>
    </row>
    <row r="15" customFormat="false" ht="22.35" hidden="false" customHeight="false" outlineLevel="0" collapsed="false">
      <c r="A15" s="15" t="s">
        <v>16</v>
      </c>
      <c r="B15" s="12" t="n">
        <f aca="false">B20+B28+B68</f>
        <v>1011593.97</v>
      </c>
      <c r="C15" s="12" t="n">
        <f aca="false">C20+C28+C68</f>
        <v>1306794.4</v>
      </c>
      <c r="D15" s="12" t="n">
        <f aca="false">D20+D28+D68</f>
        <v>819189.71</v>
      </c>
      <c r="E15" s="13" t="n">
        <f aca="false">D15/C15*100</f>
        <v>62.6869620806456</v>
      </c>
      <c r="F15" s="14" t="s">
        <v>14</v>
      </c>
    </row>
    <row r="16" customFormat="false" ht="22.35" hidden="false" customHeight="false" outlineLevel="0" collapsed="false">
      <c r="A16" s="15" t="s">
        <v>17</v>
      </c>
      <c r="B16" s="12" t="n">
        <f aca="false">B25+B29+B69</f>
        <v>1842223.39</v>
      </c>
      <c r="C16" s="12" t="n">
        <f aca="false">C25+C29+C69</f>
        <v>2140541.01</v>
      </c>
      <c r="D16" s="12" t="n">
        <f aca="false">D25+D29+D69</f>
        <v>1083090.01</v>
      </c>
      <c r="E16" s="13" t="n">
        <f aca="false">D16/C16*100</f>
        <v>50.5988908850665</v>
      </c>
      <c r="F16" s="14" t="s">
        <v>14</v>
      </c>
    </row>
    <row r="17" customFormat="false" ht="15" hidden="false" customHeight="false" outlineLevel="0" collapsed="false">
      <c r="A17" s="17" t="s">
        <v>18</v>
      </c>
      <c r="B17" s="18" t="n">
        <v>0</v>
      </c>
      <c r="C17" s="18" t="n">
        <v>0</v>
      </c>
      <c r="D17" s="18" t="n">
        <v>0</v>
      </c>
      <c r="E17" s="18" t="n">
        <v>0</v>
      </c>
      <c r="F17" s="16"/>
    </row>
    <row r="18" customFormat="false" ht="25.35" hidden="false" customHeight="false" outlineLevel="0" collapsed="false">
      <c r="A18" s="11" t="s">
        <v>19</v>
      </c>
      <c r="B18" s="12" t="n">
        <f aca="false">B19+B20+B21</f>
        <v>71000</v>
      </c>
      <c r="C18" s="12" t="n">
        <f aca="false">C19+C20+C21</f>
        <v>91000</v>
      </c>
      <c r="D18" s="12" t="n">
        <f aca="false">D19+D20+D21</f>
        <v>51945.71</v>
      </c>
      <c r="E18" s="13" t="n">
        <f aca="false">D18/C18*100</f>
        <v>57.0831978021978</v>
      </c>
      <c r="F18" s="19" t="s">
        <v>14</v>
      </c>
      <c r="G18" s="20" t="s">
        <v>20</v>
      </c>
    </row>
    <row r="19" customFormat="false" ht="15" hidden="false" customHeight="false" outlineLevel="0" collapsed="false">
      <c r="A19" s="17" t="s">
        <v>15</v>
      </c>
      <c r="B19" s="18" t="n">
        <v>0</v>
      </c>
      <c r="C19" s="18" t="n">
        <v>0</v>
      </c>
      <c r="D19" s="18" t="n">
        <v>0</v>
      </c>
      <c r="E19" s="21" t="n">
        <v>0</v>
      </c>
      <c r="F19" s="16"/>
    </row>
    <row r="20" customFormat="false" ht="15" hidden="false" customHeight="false" outlineLevel="0" collapsed="false">
      <c r="A20" s="17" t="s">
        <v>16</v>
      </c>
      <c r="B20" s="18" t="n">
        <v>0</v>
      </c>
      <c r="C20" s="18" t="n">
        <v>0</v>
      </c>
      <c r="D20" s="18" t="n">
        <v>0</v>
      </c>
      <c r="E20" s="21" t="n">
        <v>0</v>
      </c>
      <c r="F20" s="16"/>
    </row>
    <row r="21" customFormat="false" ht="15" hidden="false" customHeight="false" outlineLevel="0" collapsed="false">
      <c r="A21" s="17" t="s">
        <v>17</v>
      </c>
      <c r="B21" s="18" t="n">
        <f aca="false">B25</f>
        <v>71000</v>
      </c>
      <c r="C21" s="18" t="n">
        <f aca="false">C25</f>
        <v>91000</v>
      </c>
      <c r="D21" s="18" t="n">
        <f aca="false">D25</f>
        <v>51945.71</v>
      </c>
      <c r="E21" s="21" t="n">
        <f aca="false">D21/C21*100</f>
        <v>57.0831978021978</v>
      </c>
      <c r="F21" s="16"/>
    </row>
    <row r="22" customFormat="false" ht="25.35" hidden="false" customHeight="false" outlineLevel="0" collapsed="false">
      <c r="A22" s="11" t="s">
        <v>21</v>
      </c>
      <c r="B22" s="18" t="n">
        <f aca="false">B23+B24+B25</f>
        <v>71000</v>
      </c>
      <c r="C22" s="18" t="n">
        <f aca="false">C23+C24+C25</f>
        <v>91000</v>
      </c>
      <c r="D22" s="18" t="n">
        <f aca="false">D23+D24+D25</f>
        <v>51945.71</v>
      </c>
      <c r="E22" s="21" t="n">
        <f aca="false">D22/C22*100</f>
        <v>57.0831978021978</v>
      </c>
      <c r="F22" s="16"/>
    </row>
    <row r="23" customFormat="false" ht="15" hidden="false" customHeight="false" outlineLevel="0" collapsed="false">
      <c r="A23" s="17" t="s">
        <v>15</v>
      </c>
      <c r="B23" s="18" t="n">
        <v>0</v>
      </c>
      <c r="C23" s="18" t="n">
        <v>0</v>
      </c>
      <c r="D23" s="18" t="n">
        <v>0</v>
      </c>
      <c r="E23" s="21" t="n">
        <v>0</v>
      </c>
      <c r="F23" s="16"/>
    </row>
    <row r="24" customFormat="false" ht="15" hidden="false" customHeight="false" outlineLevel="0" collapsed="false">
      <c r="A24" s="17" t="s">
        <v>16</v>
      </c>
      <c r="B24" s="18" t="n">
        <v>0</v>
      </c>
      <c r="C24" s="18" t="n">
        <v>0</v>
      </c>
      <c r="D24" s="18" t="n">
        <v>0</v>
      </c>
      <c r="E24" s="21" t="n">
        <v>0</v>
      </c>
      <c r="F24" s="16"/>
    </row>
    <row r="25" customFormat="false" ht="15" hidden="false" customHeight="false" outlineLevel="0" collapsed="false">
      <c r="A25" s="17" t="s">
        <v>17</v>
      </c>
      <c r="B25" s="18" t="n">
        <v>71000</v>
      </c>
      <c r="C25" s="18" t="n">
        <v>91000</v>
      </c>
      <c r="D25" s="18" t="n">
        <v>51945.71</v>
      </c>
      <c r="E25" s="21" t="n">
        <f aca="false">D25/C25*100</f>
        <v>57.0831978021978</v>
      </c>
      <c r="F25" s="16"/>
    </row>
    <row r="26" customFormat="false" ht="25.35" hidden="false" customHeight="false" outlineLevel="0" collapsed="false">
      <c r="A26" s="15" t="s">
        <v>22</v>
      </c>
      <c r="B26" s="12" t="n">
        <f aca="false">B27+B28+B29</f>
        <v>2676817.36</v>
      </c>
      <c r="C26" s="12" t="n">
        <f aca="false">C27+C28+C29</f>
        <v>3128239.18</v>
      </c>
      <c r="D26" s="12" t="n">
        <f aca="false">D27+D28+D29</f>
        <v>1809624.29</v>
      </c>
      <c r="E26" s="13" t="n">
        <f aca="false">D26/C26*100</f>
        <v>57.8480156367072</v>
      </c>
      <c r="F26" s="19" t="s">
        <v>14</v>
      </c>
      <c r="G26" s="20" t="s">
        <v>23</v>
      </c>
    </row>
    <row r="27" customFormat="false" ht="15" hidden="false" customHeight="false" outlineLevel="0" collapsed="false">
      <c r="A27" s="17" t="s">
        <v>15</v>
      </c>
      <c r="B27" s="18" t="n">
        <v>0</v>
      </c>
      <c r="C27" s="18" t="n">
        <v>0</v>
      </c>
      <c r="D27" s="18" t="n">
        <v>0</v>
      </c>
      <c r="E27" s="18" t="n">
        <v>0</v>
      </c>
      <c r="F27" s="16"/>
    </row>
    <row r="28" customFormat="false" ht="15" hidden="false" customHeight="false" outlineLevel="0" collapsed="false">
      <c r="A28" s="17" t="s">
        <v>16</v>
      </c>
      <c r="B28" s="18" t="n">
        <f aca="false">B32+B36+B40+B44+B48+B52+B56+B64+B60</f>
        <v>1011593.97</v>
      </c>
      <c r="C28" s="18" t="n">
        <f aca="false">C32+C36+C40+C44+C48+C52+C56+C64+C60</f>
        <v>1200762.14</v>
      </c>
      <c r="D28" s="18" t="n">
        <f aca="false">D32+D36+D40+D44+D48+D52+D56+D64+D60</f>
        <v>819189.71</v>
      </c>
      <c r="E28" s="22" t="n">
        <f aca="false">D28/C28*100</f>
        <v>68.2224799326201</v>
      </c>
      <c r="F28" s="16"/>
    </row>
    <row r="29" customFormat="false" ht="15" hidden="false" customHeight="false" outlineLevel="0" collapsed="false">
      <c r="A29" s="17" t="s">
        <v>17</v>
      </c>
      <c r="B29" s="18" t="n">
        <f aca="false">B33+B37+B41+B45+B49+B53+B57+B61+B65</f>
        <v>1665223.39</v>
      </c>
      <c r="C29" s="18" t="n">
        <f aca="false">C33+C37+C41+C45+C49+C53+C57+C61+C65</f>
        <v>1927477.04</v>
      </c>
      <c r="D29" s="18" t="n">
        <f aca="false">D33+D37+D41+D45+D49+D53+D57+D61+D65</f>
        <v>990434.58</v>
      </c>
      <c r="E29" s="22" t="n">
        <f aca="false">D29/C29*100</f>
        <v>51.3850260960826</v>
      </c>
      <c r="F29" s="16"/>
    </row>
    <row r="30" customFormat="false" ht="25.35" hidden="false" customHeight="false" outlineLevel="0" collapsed="false">
      <c r="A30" s="23" t="s">
        <v>24</v>
      </c>
      <c r="B30" s="18" t="n">
        <f aca="false">B31+B32+B33</f>
        <v>285458.51</v>
      </c>
      <c r="C30" s="18" t="n">
        <f aca="false">C31+C32+C33</f>
        <v>285458.51</v>
      </c>
      <c r="D30" s="18" t="n">
        <f aca="false">D31+D32+D33</f>
        <v>143882.99</v>
      </c>
      <c r="E30" s="22" t="n">
        <f aca="false">D30/C30*100</f>
        <v>50.4041690682124</v>
      </c>
      <c r="F30" s="16"/>
    </row>
    <row r="31" customFormat="false" ht="15" hidden="false" customHeight="false" outlineLevel="0" collapsed="false">
      <c r="A31" s="17" t="s">
        <v>15</v>
      </c>
      <c r="B31" s="18" t="n">
        <v>0</v>
      </c>
      <c r="C31" s="18" t="n">
        <v>0</v>
      </c>
      <c r="D31" s="18" t="n">
        <v>0</v>
      </c>
      <c r="E31" s="18" t="n">
        <v>0</v>
      </c>
      <c r="F31" s="16"/>
    </row>
    <row r="32" customFormat="false" ht="15" hidden="false" customHeight="false" outlineLevel="0" collapsed="false">
      <c r="A32" s="17" t="s">
        <v>16</v>
      </c>
      <c r="B32" s="18" t="n">
        <v>0</v>
      </c>
      <c r="C32" s="18" t="n">
        <v>0</v>
      </c>
      <c r="D32" s="18" t="n">
        <v>0</v>
      </c>
      <c r="E32" s="18" t="n">
        <v>0</v>
      </c>
      <c r="F32" s="16"/>
    </row>
    <row r="33" customFormat="false" ht="15" hidden="false" customHeight="false" outlineLevel="0" collapsed="false">
      <c r="A33" s="17" t="s">
        <v>17</v>
      </c>
      <c r="B33" s="18" t="n">
        <v>285458.51</v>
      </c>
      <c r="C33" s="18" t="n">
        <v>285458.51</v>
      </c>
      <c r="D33" s="18" t="n">
        <v>143882.99</v>
      </c>
      <c r="E33" s="22" t="n">
        <f aca="false">D33/C33*100</f>
        <v>50.4041690682124</v>
      </c>
      <c r="F33" s="16"/>
    </row>
    <row r="34" customFormat="false" ht="25.35" hidden="false" customHeight="false" outlineLevel="0" collapsed="false">
      <c r="A34" s="23" t="s">
        <v>25</v>
      </c>
      <c r="B34" s="18" t="n">
        <f aca="false">B35+B36+B37</f>
        <v>1248694.65</v>
      </c>
      <c r="C34" s="18" t="n">
        <f aca="false">C35+C36+C37</f>
        <v>1242411.44</v>
      </c>
      <c r="D34" s="18" t="n">
        <f aca="false">D35+D36+D37</f>
        <v>943775.35</v>
      </c>
      <c r="E34" s="22" t="n">
        <f aca="false">D34/C34*100</f>
        <v>75.9631889738556</v>
      </c>
      <c r="F34" s="16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  <c r="IW34" s="24"/>
    </row>
    <row r="35" customFormat="false" ht="15" hidden="false" customHeight="false" outlineLevel="0" collapsed="false">
      <c r="A35" s="17" t="s">
        <v>15</v>
      </c>
      <c r="B35" s="18" t="n">
        <v>0</v>
      </c>
      <c r="C35" s="18" t="n">
        <v>0</v>
      </c>
      <c r="D35" s="18" t="n">
        <v>0</v>
      </c>
      <c r="E35" s="18" t="n">
        <v>0</v>
      </c>
      <c r="F35" s="16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4"/>
      <c r="IK35" s="24"/>
      <c r="IL35" s="24"/>
      <c r="IM35" s="24"/>
      <c r="IN35" s="24"/>
      <c r="IO35" s="24"/>
      <c r="IP35" s="24"/>
      <c r="IQ35" s="24"/>
      <c r="IR35" s="24"/>
      <c r="IS35" s="24"/>
      <c r="IT35" s="24"/>
      <c r="IU35" s="24"/>
      <c r="IV35" s="24"/>
      <c r="IW35" s="24"/>
    </row>
    <row r="36" customFormat="false" ht="15" hidden="false" customHeight="false" outlineLevel="0" collapsed="false">
      <c r="A36" s="17" t="s">
        <v>16</v>
      </c>
      <c r="B36" s="18" t="n">
        <f aca="false">281593.97+700000</f>
        <v>981593.97</v>
      </c>
      <c r="C36" s="18" t="n">
        <f aca="false">281593.97+695706.48</f>
        <v>977300.45</v>
      </c>
      <c r="D36" s="18" t="n">
        <f aca="false">140796.99+650940.93</f>
        <v>791737.92</v>
      </c>
      <c r="E36" s="22" t="n">
        <f aca="false">D36/C36*100</f>
        <v>81.0127448524146</v>
      </c>
      <c r="F36" s="16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  <c r="GS36" s="24"/>
      <c r="GT36" s="24"/>
      <c r="GU36" s="24"/>
      <c r="GV36" s="24"/>
      <c r="GW36" s="24"/>
      <c r="GX36" s="24"/>
      <c r="GY36" s="24"/>
      <c r="GZ36" s="24"/>
      <c r="HA36" s="24"/>
      <c r="HB36" s="24"/>
      <c r="HC36" s="24"/>
      <c r="HD36" s="24"/>
      <c r="HE36" s="24"/>
      <c r="HF36" s="24"/>
      <c r="HG36" s="24"/>
      <c r="HH36" s="24"/>
      <c r="HI36" s="24"/>
      <c r="HJ36" s="24"/>
      <c r="HK36" s="24"/>
      <c r="HL36" s="24"/>
      <c r="HM36" s="24"/>
      <c r="HN36" s="24"/>
      <c r="HO36" s="24"/>
      <c r="HP36" s="24"/>
      <c r="HQ36" s="24"/>
      <c r="HR36" s="24"/>
      <c r="HS36" s="24"/>
      <c r="HT36" s="24"/>
      <c r="HU36" s="24"/>
      <c r="HV36" s="24"/>
      <c r="HW36" s="24"/>
      <c r="HX36" s="24"/>
      <c r="HY36" s="24"/>
      <c r="HZ36" s="24"/>
      <c r="IA36" s="24"/>
      <c r="IB36" s="24"/>
      <c r="IC36" s="24"/>
      <c r="ID36" s="24"/>
      <c r="IE36" s="24"/>
      <c r="IF36" s="24"/>
      <c r="IG36" s="24"/>
      <c r="IH36" s="24"/>
      <c r="II36" s="24"/>
      <c r="IJ36" s="24"/>
      <c r="IK36" s="24"/>
      <c r="IL36" s="24"/>
      <c r="IM36" s="24"/>
      <c r="IN36" s="24"/>
      <c r="IO36" s="24"/>
      <c r="IP36" s="24"/>
      <c r="IQ36" s="24"/>
      <c r="IR36" s="24"/>
      <c r="IS36" s="24"/>
      <c r="IT36" s="24"/>
      <c r="IU36" s="24"/>
      <c r="IV36" s="24"/>
      <c r="IW36" s="24"/>
    </row>
    <row r="37" customFormat="false" ht="15" hidden="false" customHeight="false" outlineLevel="0" collapsed="false">
      <c r="A37" s="17" t="s">
        <v>17</v>
      </c>
      <c r="B37" s="18" t="n">
        <f aca="false">1248694.65-B36</f>
        <v>267100.68</v>
      </c>
      <c r="C37" s="18" t="n">
        <f aca="false">1242411.44-C36</f>
        <v>265110.99</v>
      </c>
      <c r="D37" s="18" t="n">
        <f aca="false">943775.35-D36</f>
        <v>152037.43</v>
      </c>
      <c r="E37" s="22" t="n">
        <f aca="false">D37/C37*100</f>
        <v>57.3485957711523</v>
      </c>
      <c r="F37" s="16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  <c r="GS37" s="24"/>
      <c r="GT37" s="24"/>
      <c r="GU37" s="24"/>
      <c r="GV37" s="24"/>
      <c r="GW37" s="24"/>
      <c r="GX37" s="24"/>
      <c r="GY37" s="24"/>
      <c r="GZ37" s="24"/>
      <c r="HA37" s="24"/>
      <c r="HB37" s="24"/>
      <c r="HC37" s="24"/>
      <c r="HD37" s="24"/>
      <c r="HE37" s="24"/>
      <c r="HF37" s="24"/>
      <c r="HG37" s="24"/>
      <c r="HH37" s="24"/>
      <c r="HI37" s="24"/>
      <c r="HJ37" s="24"/>
      <c r="HK37" s="24"/>
      <c r="HL37" s="24"/>
      <c r="HM37" s="24"/>
      <c r="HN37" s="24"/>
      <c r="HO37" s="24"/>
      <c r="HP37" s="24"/>
      <c r="HQ37" s="24"/>
      <c r="HR37" s="24"/>
      <c r="HS37" s="24"/>
      <c r="HT37" s="24"/>
      <c r="HU37" s="24"/>
      <c r="HV37" s="24"/>
      <c r="HW37" s="24"/>
      <c r="HX37" s="24"/>
      <c r="HY37" s="24"/>
      <c r="HZ37" s="24"/>
      <c r="IA37" s="24"/>
      <c r="IB37" s="24"/>
      <c r="IC37" s="24"/>
      <c r="ID37" s="24"/>
      <c r="IE37" s="24"/>
      <c r="IF37" s="24"/>
      <c r="IG37" s="24"/>
      <c r="IH37" s="24"/>
      <c r="II37" s="24"/>
      <c r="IJ37" s="24"/>
      <c r="IK37" s="24"/>
      <c r="IL37" s="24"/>
      <c r="IM37" s="24"/>
      <c r="IN37" s="24"/>
      <c r="IO37" s="24"/>
      <c r="IP37" s="24"/>
      <c r="IQ37" s="24"/>
      <c r="IR37" s="24"/>
      <c r="IS37" s="24"/>
      <c r="IT37" s="24"/>
      <c r="IU37" s="24"/>
      <c r="IV37" s="24"/>
      <c r="IW37" s="24"/>
    </row>
    <row r="38" customFormat="false" ht="25.35" hidden="false" customHeight="false" outlineLevel="0" collapsed="false">
      <c r="A38" s="23" t="s">
        <v>26</v>
      </c>
      <c r="B38" s="18" t="n">
        <f aca="false">B39+B40+B41</f>
        <v>980135.06</v>
      </c>
      <c r="C38" s="18" t="n">
        <f aca="false">C39+C40+C41</f>
        <v>1235833.03</v>
      </c>
      <c r="D38" s="18" t="n">
        <f aca="false">D39+D40+D41</f>
        <v>656582.2</v>
      </c>
      <c r="E38" s="22" t="n">
        <f aca="false">D38/C38*100</f>
        <v>53.1287143215455</v>
      </c>
      <c r="F38" s="16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  <c r="GS38" s="24"/>
      <c r="GT38" s="24"/>
      <c r="GU38" s="24"/>
      <c r="GV38" s="24"/>
      <c r="GW38" s="24"/>
      <c r="GX38" s="24"/>
      <c r="GY38" s="24"/>
      <c r="GZ38" s="24"/>
      <c r="HA38" s="24"/>
      <c r="HB38" s="24"/>
      <c r="HC38" s="24"/>
      <c r="HD38" s="24"/>
      <c r="HE38" s="24"/>
      <c r="HF38" s="24"/>
      <c r="HG38" s="24"/>
      <c r="HH38" s="24"/>
      <c r="HI38" s="24"/>
      <c r="HJ38" s="24"/>
      <c r="HK38" s="24"/>
      <c r="HL38" s="24"/>
      <c r="HM38" s="24"/>
      <c r="HN38" s="24"/>
      <c r="HO38" s="24"/>
      <c r="HP38" s="24"/>
      <c r="HQ38" s="24"/>
      <c r="HR38" s="24"/>
      <c r="HS38" s="24"/>
      <c r="HT38" s="24"/>
      <c r="HU38" s="24"/>
      <c r="HV38" s="24"/>
      <c r="HW38" s="24"/>
      <c r="HX38" s="24"/>
      <c r="HY38" s="24"/>
      <c r="HZ38" s="24"/>
      <c r="IA38" s="24"/>
      <c r="IB38" s="24"/>
      <c r="IC38" s="24"/>
      <c r="ID38" s="2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24"/>
      <c r="IS38" s="24"/>
      <c r="IT38" s="24"/>
      <c r="IU38" s="24"/>
      <c r="IV38" s="24"/>
      <c r="IW38" s="24"/>
    </row>
    <row r="39" customFormat="false" ht="15" hidden="false" customHeight="false" outlineLevel="0" collapsed="false">
      <c r="A39" s="17" t="s">
        <v>15</v>
      </c>
      <c r="B39" s="18" t="n">
        <v>0</v>
      </c>
      <c r="C39" s="18" t="n">
        <v>0</v>
      </c>
      <c r="D39" s="18" t="n">
        <v>0</v>
      </c>
      <c r="E39" s="18" t="n">
        <v>0</v>
      </c>
      <c r="F39" s="16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4"/>
      <c r="GQ39" s="24"/>
      <c r="GR39" s="24"/>
      <c r="GS39" s="24"/>
      <c r="GT39" s="24"/>
      <c r="GU39" s="24"/>
      <c r="GV39" s="24"/>
      <c r="GW39" s="24"/>
      <c r="GX39" s="24"/>
      <c r="GY39" s="24"/>
      <c r="GZ39" s="24"/>
      <c r="HA39" s="24"/>
      <c r="HB39" s="24"/>
      <c r="HC39" s="24"/>
      <c r="HD39" s="24"/>
      <c r="HE39" s="24"/>
      <c r="HF39" s="24"/>
      <c r="HG39" s="24"/>
      <c r="HH39" s="24"/>
      <c r="HI39" s="24"/>
      <c r="HJ39" s="24"/>
      <c r="HK39" s="24"/>
      <c r="HL39" s="24"/>
      <c r="HM39" s="24"/>
      <c r="HN39" s="24"/>
      <c r="HO39" s="24"/>
      <c r="HP39" s="24"/>
      <c r="HQ39" s="24"/>
      <c r="HR39" s="24"/>
      <c r="HS39" s="24"/>
      <c r="HT39" s="24"/>
      <c r="HU39" s="24"/>
      <c r="HV39" s="24"/>
      <c r="HW39" s="24"/>
      <c r="HX39" s="24"/>
      <c r="HY39" s="24"/>
      <c r="HZ39" s="24"/>
      <c r="IA39" s="24"/>
      <c r="IB39" s="24"/>
      <c r="IC39" s="24"/>
      <c r="ID39" s="2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24"/>
      <c r="IS39" s="24"/>
      <c r="IT39" s="24"/>
      <c r="IU39" s="24"/>
      <c r="IV39" s="24"/>
      <c r="IW39" s="24"/>
    </row>
    <row r="40" customFormat="false" ht="15" hidden="false" customHeight="false" outlineLevel="0" collapsed="false">
      <c r="A40" s="17" t="s">
        <v>16</v>
      </c>
      <c r="B40" s="18" t="n">
        <v>30000</v>
      </c>
      <c r="C40" s="18" t="n">
        <v>30666.15</v>
      </c>
      <c r="D40" s="18" t="n">
        <v>27451.79</v>
      </c>
      <c r="E40" s="22" t="n">
        <f aca="false">D40/C40*100</f>
        <v>89.5182147090522</v>
      </c>
      <c r="F40" s="16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  <c r="GO40" s="24"/>
      <c r="GP40" s="24"/>
      <c r="GQ40" s="24"/>
      <c r="GR40" s="24"/>
      <c r="GS40" s="24"/>
      <c r="GT40" s="24"/>
      <c r="GU40" s="24"/>
      <c r="GV40" s="24"/>
      <c r="GW40" s="24"/>
      <c r="GX40" s="24"/>
      <c r="GY40" s="24"/>
      <c r="GZ40" s="24"/>
      <c r="HA40" s="24"/>
      <c r="HB40" s="24"/>
      <c r="HC40" s="24"/>
      <c r="HD40" s="24"/>
      <c r="HE40" s="24"/>
      <c r="HF40" s="24"/>
      <c r="HG40" s="24"/>
      <c r="HH40" s="24"/>
      <c r="HI40" s="24"/>
      <c r="HJ40" s="24"/>
      <c r="HK40" s="24"/>
      <c r="HL40" s="24"/>
      <c r="HM40" s="24"/>
      <c r="HN40" s="24"/>
      <c r="HO40" s="24"/>
      <c r="HP40" s="24"/>
      <c r="HQ40" s="24"/>
      <c r="HR40" s="24"/>
      <c r="HS40" s="24"/>
      <c r="HT40" s="24"/>
      <c r="HU40" s="24"/>
      <c r="HV40" s="24"/>
      <c r="HW40" s="24"/>
      <c r="HX40" s="24"/>
      <c r="HY40" s="24"/>
      <c r="HZ40" s="24"/>
      <c r="IA40" s="24"/>
      <c r="IB40" s="24"/>
      <c r="IC40" s="24"/>
      <c r="ID40" s="24"/>
      <c r="IE40" s="24"/>
      <c r="IF40" s="24"/>
      <c r="IG40" s="24"/>
      <c r="IH40" s="24"/>
      <c r="II40" s="24"/>
      <c r="IJ40" s="24"/>
      <c r="IK40" s="24"/>
      <c r="IL40" s="24"/>
      <c r="IM40" s="24"/>
      <c r="IN40" s="24"/>
      <c r="IO40" s="24"/>
      <c r="IP40" s="24"/>
      <c r="IQ40" s="24"/>
      <c r="IR40" s="24"/>
      <c r="IS40" s="24"/>
      <c r="IT40" s="24"/>
      <c r="IU40" s="24"/>
      <c r="IV40" s="24"/>
      <c r="IW40" s="24"/>
    </row>
    <row r="41" customFormat="false" ht="15" hidden="false" customHeight="false" outlineLevel="0" collapsed="false">
      <c r="A41" s="17" t="s">
        <v>17</v>
      </c>
      <c r="B41" s="18" t="n">
        <f aca="false">980135.06-B40</f>
        <v>950135.06</v>
      </c>
      <c r="C41" s="18" t="n">
        <f aca="false">1235833.03-C40</f>
        <v>1205166.88</v>
      </c>
      <c r="D41" s="18" t="n">
        <f aca="false">656582.2-D40</f>
        <v>629130.41</v>
      </c>
      <c r="E41" s="22" t="n">
        <f aca="false">D41/C41*100</f>
        <v>52.2027629899686</v>
      </c>
      <c r="F41" s="16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P41" s="24"/>
      <c r="FQ41" s="24"/>
      <c r="FR41" s="24"/>
      <c r="FS41" s="24"/>
      <c r="FT41" s="24"/>
      <c r="FU41" s="24"/>
      <c r="FV41" s="24"/>
      <c r="FW41" s="24"/>
      <c r="FX41" s="24"/>
      <c r="FY41" s="24"/>
      <c r="FZ41" s="24"/>
      <c r="GA41" s="24"/>
      <c r="GB41" s="24"/>
      <c r="GC41" s="24"/>
      <c r="GD41" s="24"/>
      <c r="GE41" s="24"/>
      <c r="GF41" s="24"/>
      <c r="GG41" s="24"/>
      <c r="GH41" s="24"/>
      <c r="GI41" s="24"/>
      <c r="GJ41" s="24"/>
      <c r="GK41" s="24"/>
      <c r="GL41" s="24"/>
      <c r="GM41" s="24"/>
      <c r="GN41" s="24"/>
      <c r="GO41" s="24"/>
      <c r="GP41" s="24"/>
      <c r="GQ41" s="24"/>
      <c r="GR41" s="24"/>
      <c r="GS41" s="24"/>
      <c r="GT41" s="24"/>
      <c r="GU41" s="24"/>
      <c r="GV41" s="24"/>
      <c r="GW41" s="24"/>
      <c r="GX41" s="24"/>
      <c r="GY41" s="24"/>
      <c r="GZ41" s="24"/>
      <c r="HA41" s="24"/>
      <c r="HB41" s="24"/>
      <c r="HC41" s="24"/>
      <c r="HD41" s="24"/>
      <c r="HE41" s="24"/>
      <c r="HF41" s="24"/>
      <c r="HG41" s="24"/>
      <c r="HH41" s="24"/>
      <c r="HI41" s="24"/>
      <c r="HJ41" s="24"/>
      <c r="HK41" s="24"/>
      <c r="HL41" s="24"/>
      <c r="HM41" s="24"/>
      <c r="HN41" s="24"/>
      <c r="HO41" s="24"/>
      <c r="HP41" s="24"/>
      <c r="HQ41" s="24"/>
      <c r="HR41" s="24"/>
      <c r="HS41" s="24"/>
      <c r="HT41" s="24"/>
      <c r="HU41" s="24"/>
      <c r="HV41" s="24"/>
      <c r="HW41" s="24"/>
      <c r="HX41" s="24"/>
      <c r="HY41" s="24"/>
      <c r="HZ41" s="24"/>
      <c r="IA41" s="24"/>
      <c r="IB41" s="24"/>
      <c r="IC41" s="24"/>
      <c r="ID41" s="24"/>
      <c r="IE41" s="24"/>
      <c r="IF41" s="24"/>
      <c r="IG41" s="24"/>
      <c r="IH41" s="24"/>
      <c r="II41" s="24"/>
      <c r="IJ41" s="24"/>
      <c r="IK41" s="24"/>
      <c r="IL41" s="24"/>
      <c r="IM41" s="24"/>
      <c r="IN41" s="24"/>
      <c r="IO41" s="24"/>
      <c r="IP41" s="24"/>
      <c r="IQ41" s="24"/>
      <c r="IR41" s="24"/>
      <c r="IS41" s="24"/>
      <c r="IT41" s="24"/>
      <c r="IU41" s="24"/>
      <c r="IV41" s="24"/>
      <c r="IW41" s="24"/>
    </row>
    <row r="42" customFormat="false" ht="25.35" hidden="false" customHeight="false" outlineLevel="0" collapsed="false">
      <c r="A42" s="23" t="s">
        <v>27</v>
      </c>
      <c r="B42" s="18" t="n">
        <f aca="false">B43+B44+B45</f>
        <v>1612.12</v>
      </c>
      <c r="C42" s="18" t="n">
        <f aca="false">C43+C44+C45</f>
        <v>137519.37</v>
      </c>
      <c r="D42" s="18" t="n">
        <f aca="false">D43+D44+D45</f>
        <v>0</v>
      </c>
      <c r="E42" s="22" t="n">
        <f aca="false">D42/C42*100</f>
        <v>0</v>
      </c>
      <c r="F42" s="16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4"/>
      <c r="EU42" s="24"/>
      <c r="EV42" s="24"/>
      <c r="EW42" s="24"/>
      <c r="EX42" s="24"/>
      <c r="EY42" s="24"/>
      <c r="EZ42" s="24"/>
      <c r="FA42" s="24"/>
      <c r="FB42" s="24"/>
      <c r="FC42" s="24"/>
      <c r="FD42" s="24"/>
      <c r="FE42" s="24"/>
      <c r="FF42" s="24"/>
      <c r="FG42" s="24"/>
      <c r="FH42" s="24"/>
      <c r="FI42" s="24"/>
      <c r="FJ42" s="24"/>
      <c r="FK42" s="24"/>
      <c r="FL42" s="24"/>
      <c r="FM42" s="24"/>
      <c r="FN42" s="24"/>
      <c r="FO42" s="24"/>
      <c r="FP42" s="24"/>
      <c r="FQ42" s="24"/>
      <c r="FR42" s="24"/>
      <c r="FS42" s="24"/>
      <c r="FT42" s="24"/>
      <c r="FU42" s="24"/>
      <c r="FV42" s="24"/>
      <c r="FW42" s="24"/>
      <c r="FX42" s="24"/>
      <c r="FY42" s="24"/>
      <c r="FZ42" s="24"/>
      <c r="GA42" s="24"/>
      <c r="GB42" s="24"/>
      <c r="GC42" s="24"/>
      <c r="GD42" s="24"/>
      <c r="GE42" s="24"/>
      <c r="GF42" s="24"/>
      <c r="GG42" s="24"/>
      <c r="GH42" s="24"/>
      <c r="GI42" s="24"/>
      <c r="GJ42" s="24"/>
      <c r="GK42" s="24"/>
      <c r="GL42" s="24"/>
      <c r="GM42" s="24"/>
      <c r="GN42" s="24"/>
      <c r="GO42" s="24"/>
      <c r="GP42" s="24"/>
      <c r="GQ42" s="24"/>
      <c r="GR42" s="24"/>
      <c r="GS42" s="24"/>
      <c r="GT42" s="24"/>
      <c r="GU42" s="24"/>
      <c r="GV42" s="24"/>
      <c r="GW42" s="24"/>
      <c r="GX42" s="24"/>
      <c r="GY42" s="24"/>
      <c r="GZ42" s="24"/>
      <c r="HA42" s="24"/>
      <c r="HB42" s="24"/>
      <c r="HC42" s="24"/>
      <c r="HD42" s="24"/>
      <c r="HE42" s="24"/>
      <c r="HF42" s="24"/>
      <c r="HG42" s="24"/>
      <c r="HH42" s="24"/>
      <c r="HI42" s="24"/>
      <c r="HJ42" s="24"/>
      <c r="HK42" s="24"/>
      <c r="HL42" s="24"/>
      <c r="HM42" s="24"/>
      <c r="HN42" s="24"/>
      <c r="HO42" s="24"/>
      <c r="HP42" s="24"/>
      <c r="HQ42" s="24"/>
      <c r="HR42" s="24"/>
      <c r="HS42" s="24"/>
      <c r="HT42" s="24"/>
      <c r="HU42" s="24"/>
      <c r="HV42" s="24"/>
      <c r="HW42" s="24"/>
      <c r="HX42" s="24"/>
      <c r="HY42" s="24"/>
      <c r="HZ42" s="24"/>
      <c r="IA42" s="24"/>
      <c r="IB42" s="24"/>
      <c r="IC42" s="24"/>
      <c r="ID42" s="24"/>
      <c r="IE42" s="24"/>
      <c r="IF42" s="24"/>
      <c r="IG42" s="24"/>
      <c r="IH42" s="24"/>
      <c r="II42" s="24"/>
      <c r="IJ42" s="24"/>
      <c r="IK42" s="24"/>
      <c r="IL42" s="24"/>
      <c r="IM42" s="24"/>
      <c r="IN42" s="24"/>
      <c r="IO42" s="24"/>
      <c r="IP42" s="24"/>
      <c r="IQ42" s="24"/>
      <c r="IR42" s="24"/>
      <c r="IS42" s="24"/>
      <c r="IT42" s="24"/>
      <c r="IU42" s="24"/>
      <c r="IV42" s="24"/>
      <c r="IW42" s="24"/>
    </row>
    <row r="43" customFormat="false" ht="15" hidden="false" customHeight="false" outlineLevel="0" collapsed="false">
      <c r="A43" s="17" t="s">
        <v>15</v>
      </c>
      <c r="B43" s="18" t="n">
        <v>0</v>
      </c>
      <c r="C43" s="18" t="n">
        <v>0</v>
      </c>
      <c r="D43" s="18" t="n">
        <v>0</v>
      </c>
      <c r="E43" s="18" t="n">
        <v>0</v>
      </c>
      <c r="F43" s="16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  <c r="GC43" s="24"/>
      <c r="GD43" s="24"/>
      <c r="GE43" s="24"/>
      <c r="GF43" s="24"/>
      <c r="GG43" s="24"/>
      <c r="GH43" s="24"/>
      <c r="GI43" s="24"/>
      <c r="GJ43" s="24"/>
      <c r="GK43" s="24"/>
      <c r="GL43" s="24"/>
      <c r="GM43" s="24"/>
      <c r="GN43" s="24"/>
      <c r="GO43" s="24"/>
      <c r="GP43" s="24"/>
      <c r="GQ43" s="24"/>
      <c r="GR43" s="24"/>
      <c r="GS43" s="24"/>
      <c r="GT43" s="24"/>
      <c r="GU43" s="24"/>
      <c r="GV43" s="24"/>
      <c r="GW43" s="24"/>
      <c r="GX43" s="24"/>
      <c r="GY43" s="24"/>
      <c r="GZ43" s="24"/>
      <c r="HA43" s="24"/>
      <c r="HB43" s="24"/>
      <c r="HC43" s="24"/>
      <c r="HD43" s="24"/>
      <c r="HE43" s="24"/>
      <c r="HF43" s="24"/>
      <c r="HG43" s="24"/>
      <c r="HH43" s="24"/>
      <c r="HI43" s="24"/>
      <c r="HJ43" s="24"/>
      <c r="HK43" s="24"/>
      <c r="HL43" s="24"/>
      <c r="HM43" s="24"/>
      <c r="HN43" s="24"/>
      <c r="HO43" s="24"/>
      <c r="HP43" s="24"/>
      <c r="HQ43" s="24"/>
      <c r="HR43" s="24"/>
      <c r="HS43" s="24"/>
      <c r="HT43" s="24"/>
      <c r="HU43" s="24"/>
      <c r="HV43" s="24"/>
      <c r="HW43" s="24"/>
      <c r="HX43" s="24"/>
      <c r="HY43" s="24"/>
      <c r="HZ43" s="24"/>
      <c r="IA43" s="24"/>
      <c r="IB43" s="24"/>
      <c r="IC43" s="24"/>
      <c r="ID43" s="24"/>
      <c r="IE43" s="24"/>
      <c r="IF43" s="24"/>
      <c r="IG43" s="24"/>
      <c r="IH43" s="24"/>
      <c r="II43" s="24"/>
      <c r="IJ43" s="24"/>
      <c r="IK43" s="24"/>
      <c r="IL43" s="24"/>
      <c r="IM43" s="24"/>
      <c r="IN43" s="24"/>
      <c r="IO43" s="24"/>
      <c r="IP43" s="24"/>
      <c r="IQ43" s="24"/>
      <c r="IR43" s="24"/>
      <c r="IS43" s="24"/>
      <c r="IT43" s="24"/>
      <c r="IU43" s="24"/>
      <c r="IV43" s="24"/>
      <c r="IW43" s="24"/>
    </row>
    <row r="44" customFormat="false" ht="15" hidden="false" customHeight="false" outlineLevel="0" collapsed="false">
      <c r="A44" s="17" t="s">
        <v>16</v>
      </c>
      <c r="B44" s="18" t="n">
        <v>0</v>
      </c>
      <c r="C44" s="18" t="n">
        <v>129709.88</v>
      </c>
      <c r="D44" s="18" t="n">
        <v>0</v>
      </c>
      <c r="E44" s="22" t="n">
        <f aca="false">D44/C44*100</f>
        <v>0</v>
      </c>
      <c r="F44" s="16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4"/>
      <c r="GF44" s="24"/>
      <c r="GG44" s="24"/>
      <c r="GH44" s="24"/>
      <c r="GI44" s="24"/>
      <c r="GJ44" s="24"/>
      <c r="GK44" s="24"/>
      <c r="GL44" s="24"/>
      <c r="GM44" s="24"/>
      <c r="GN44" s="24"/>
      <c r="GO44" s="24"/>
      <c r="GP44" s="24"/>
      <c r="GQ44" s="24"/>
      <c r="GR44" s="24"/>
      <c r="GS44" s="24"/>
      <c r="GT44" s="24"/>
      <c r="GU44" s="24"/>
      <c r="GV44" s="24"/>
      <c r="GW44" s="24"/>
      <c r="GX44" s="24"/>
      <c r="GY44" s="24"/>
      <c r="GZ44" s="24"/>
      <c r="HA44" s="24"/>
      <c r="HB44" s="24"/>
      <c r="HC44" s="24"/>
      <c r="HD44" s="24"/>
      <c r="HE44" s="24"/>
      <c r="HF44" s="24"/>
      <c r="HG44" s="24"/>
      <c r="HH44" s="24"/>
      <c r="HI44" s="24"/>
      <c r="HJ44" s="24"/>
      <c r="HK44" s="24"/>
      <c r="HL44" s="24"/>
      <c r="HM44" s="24"/>
      <c r="HN44" s="24"/>
      <c r="HO44" s="24"/>
      <c r="HP44" s="24"/>
      <c r="HQ44" s="24"/>
      <c r="HR44" s="24"/>
      <c r="HS44" s="24"/>
      <c r="HT44" s="24"/>
      <c r="HU44" s="24"/>
      <c r="HV44" s="24"/>
      <c r="HW44" s="24"/>
      <c r="HX44" s="24"/>
      <c r="HY44" s="24"/>
      <c r="HZ44" s="24"/>
      <c r="IA44" s="24"/>
      <c r="IB44" s="24"/>
      <c r="IC44" s="24"/>
      <c r="ID44" s="24"/>
      <c r="IE44" s="24"/>
      <c r="IF44" s="24"/>
      <c r="IG44" s="24"/>
      <c r="IH44" s="24"/>
      <c r="II44" s="24"/>
      <c r="IJ44" s="24"/>
      <c r="IK44" s="24"/>
      <c r="IL44" s="24"/>
      <c r="IM44" s="24"/>
      <c r="IN44" s="24"/>
      <c r="IO44" s="24"/>
      <c r="IP44" s="24"/>
      <c r="IQ44" s="24"/>
      <c r="IR44" s="24"/>
      <c r="IS44" s="24"/>
      <c r="IT44" s="24"/>
      <c r="IU44" s="24"/>
      <c r="IV44" s="24"/>
      <c r="IW44" s="24"/>
    </row>
    <row r="45" customFormat="false" ht="15" hidden="false" customHeight="false" outlineLevel="0" collapsed="false">
      <c r="A45" s="17" t="s">
        <v>17</v>
      </c>
      <c r="B45" s="18" t="n">
        <v>1612.12</v>
      </c>
      <c r="C45" s="18" t="n">
        <f aca="false">137519.37-C44</f>
        <v>7809.48999999999</v>
      </c>
      <c r="D45" s="18" t="n">
        <v>0</v>
      </c>
      <c r="E45" s="22" t="n">
        <f aca="false">D45/C45*100</f>
        <v>0</v>
      </c>
      <c r="F45" s="16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4"/>
      <c r="GA45" s="24"/>
      <c r="GB45" s="24"/>
      <c r="GC45" s="24"/>
      <c r="GD45" s="24"/>
      <c r="GE45" s="24"/>
      <c r="GF45" s="24"/>
      <c r="GG45" s="24"/>
      <c r="GH45" s="24"/>
      <c r="GI45" s="24"/>
      <c r="GJ45" s="24"/>
      <c r="GK45" s="24"/>
      <c r="GL45" s="24"/>
      <c r="GM45" s="24"/>
      <c r="GN45" s="24"/>
      <c r="GO45" s="24"/>
      <c r="GP45" s="24"/>
      <c r="GQ45" s="24"/>
      <c r="GR45" s="24"/>
      <c r="GS45" s="24"/>
      <c r="GT45" s="24"/>
      <c r="GU45" s="24"/>
      <c r="GV45" s="24"/>
      <c r="GW45" s="24"/>
      <c r="GX45" s="24"/>
      <c r="GY45" s="24"/>
      <c r="GZ45" s="24"/>
      <c r="HA45" s="24"/>
      <c r="HB45" s="24"/>
      <c r="HC45" s="24"/>
      <c r="HD45" s="24"/>
      <c r="HE45" s="24"/>
      <c r="HF45" s="24"/>
      <c r="HG45" s="24"/>
      <c r="HH45" s="24"/>
      <c r="HI45" s="24"/>
      <c r="HJ45" s="24"/>
      <c r="HK45" s="24"/>
      <c r="HL45" s="24"/>
      <c r="HM45" s="24"/>
      <c r="HN45" s="24"/>
      <c r="HO45" s="24"/>
      <c r="HP45" s="24"/>
      <c r="HQ45" s="24"/>
      <c r="HR45" s="24"/>
      <c r="HS45" s="24"/>
      <c r="HT45" s="24"/>
      <c r="HU45" s="24"/>
      <c r="HV45" s="24"/>
      <c r="HW45" s="24"/>
      <c r="HX45" s="24"/>
      <c r="HY45" s="24"/>
      <c r="HZ45" s="24"/>
      <c r="IA45" s="24"/>
      <c r="IB45" s="24"/>
      <c r="IC45" s="24"/>
      <c r="ID45" s="24"/>
      <c r="IE45" s="24"/>
      <c r="IF45" s="24"/>
      <c r="IG45" s="24"/>
      <c r="IH45" s="24"/>
      <c r="II45" s="24"/>
      <c r="IJ45" s="24"/>
      <c r="IK45" s="24"/>
      <c r="IL45" s="24"/>
      <c r="IM45" s="24"/>
      <c r="IN45" s="24"/>
      <c r="IO45" s="24"/>
      <c r="IP45" s="24"/>
      <c r="IQ45" s="24"/>
      <c r="IR45" s="24"/>
      <c r="IS45" s="24"/>
      <c r="IT45" s="24"/>
      <c r="IU45" s="24"/>
      <c r="IV45" s="24"/>
      <c r="IW45" s="24"/>
    </row>
    <row r="46" customFormat="false" ht="25.35" hidden="false" customHeight="false" outlineLevel="0" collapsed="false">
      <c r="A46" s="23" t="s">
        <v>28</v>
      </c>
      <c r="B46" s="18" t="n">
        <f aca="false">B47+B48+B49</f>
        <v>5363</v>
      </c>
      <c r="C46" s="18" t="n">
        <f aca="false">C47+C48+C49</f>
        <v>5363</v>
      </c>
      <c r="D46" s="18" t="n">
        <f aca="false">D47+D48+D49</f>
        <v>1889.5</v>
      </c>
      <c r="E46" s="22" t="n">
        <f aca="false">D46/C46*100</f>
        <v>35.2321461868357</v>
      </c>
      <c r="F46" s="16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4"/>
      <c r="GF46" s="24"/>
      <c r="GG46" s="24"/>
      <c r="GH46" s="24"/>
      <c r="GI46" s="24"/>
      <c r="GJ46" s="24"/>
      <c r="GK46" s="24"/>
      <c r="GL46" s="24"/>
      <c r="GM46" s="24"/>
      <c r="GN46" s="24"/>
      <c r="GO46" s="24"/>
      <c r="GP46" s="24"/>
      <c r="GQ46" s="24"/>
      <c r="GR46" s="24"/>
      <c r="GS46" s="24"/>
      <c r="GT46" s="24"/>
      <c r="GU46" s="24"/>
      <c r="GV46" s="24"/>
      <c r="GW46" s="24"/>
      <c r="GX46" s="24"/>
      <c r="GY46" s="24"/>
      <c r="GZ46" s="24"/>
      <c r="HA46" s="24"/>
      <c r="HB46" s="24"/>
      <c r="HC46" s="24"/>
      <c r="HD46" s="24"/>
      <c r="HE46" s="24"/>
      <c r="HF46" s="24"/>
      <c r="HG46" s="24"/>
      <c r="HH46" s="24"/>
      <c r="HI46" s="24"/>
      <c r="HJ46" s="24"/>
      <c r="HK46" s="24"/>
      <c r="HL46" s="24"/>
      <c r="HM46" s="24"/>
      <c r="HN46" s="24"/>
      <c r="HO46" s="24"/>
      <c r="HP46" s="24"/>
      <c r="HQ46" s="24"/>
      <c r="HR46" s="24"/>
      <c r="HS46" s="24"/>
      <c r="HT46" s="24"/>
      <c r="HU46" s="24"/>
      <c r="HV46" s="24"/>
      <c r="HW46" s="24"/>
      <c r="HX46" s="24"/>
      <c r="HY46" s="24"/>
      <c r="HZ46" s="24"/>
      <c r="IA46" s="24"/>
      <c r="IB46" s="24"/>
      <c r="IC46" s="24"/>
      <c r="ID46" s="24"/>
      <c r="IE46" s="24"/>
      <c r="IF46" s="24"/>
      <c r="IG46" s="24"/>
      <c r="IH46" s="24"/>
      <c r="II46" s="24"/>
      <c r="IJ46" s="24"/>
      <c r="IK46" s="24"/>
      <c r="IL46" s="24"/>
      <c r="IM46" s="24"/>
      <c r="IN46" s="24"/>
      <c r="IO46" s="24"/>
      <c r="IP46" s="24"/>
      <c r="IQ46" s="24"/>
      <c r="IR46" s="24"/>
      <c r="IS46" s="24"/>
      <c r="IT46" s="24"/>
      <c r="IU46" s="24"/>
      <c r="IV46" s="24"/>
      <c r="IW46" s="24"/>
    </row>
    <row r="47" customFormat="false" ht="15" hidden="false" customHeight="false" outlineLevel="0" collapsed="false">
      <c r="A47" s="17" t="s">
        <v>15</v>
      </c>
      <c r="B47" s="18" t="n">
        <v>0</v>
      </c>
      <c r="C47" s="18" t="n">
        <v>0</v>
      </c>
      <c r="D47" s="18" t="n">
        <v>0</v>
      </c>
      <c r="E47" s="18" t="n">
        <v>0</v>
      </c>
      <c r="F47" s="16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  <c r="FH47" s="24"/>
      <c r="FI47" s="24"/>
      <c r="FJ47" s="24"/>
      <c r="FK47" s="24"/>
      <c r="FL47" s="24"/>
      <c r="FM47" s="24"/>
      <c r="FN47" s="24"/>
      <c r="FO47" s="24"/>
      <c r="FP47" s="24"/>
      <c r="FQ47" s="24"/>
      <c r="FR47" s="24"/>
      <c r="FS47" s="24"/>
      <c r="FT47" s="24"/>
      <c r="FU47" s="24"/>
      <c r="FV47" s="24"/>
      <c r="FW47" s="24"/>
      <c r="FX47" s="24"/>
      <c r="FY47" s="24"/>
      <c r="FZ47" s="24"/>
      <c r="GA47" s="24"/>
      <c r="GB47" s="24"/>
      <c r="GC47" s="24"/>
      <c r="GD47" s="24"/>
      <c r="GE47" s="24"/>
      <c r="GF47" s="24"/>
      <c r="GG47" s="24"/>
      <c r="GH47" s="24"/>
      <c r="GI47" s="24"/>
      <c r="GJ47" s="24"/>
      <c r="GK47" s="24"/>
      <c r="GL47" s="24"/>
      <c r="GM47" s="24"/>
      <c r="GN47" s="24"/>
      <c r="GO47" s="24"/>
      <c r="GP47" s="24"/>
      <c r="GQ47" s="24"/>
      <c r="GR47" s="24"/>
      <c r="GS47" s="24"/>
      <c r="GT47" s="24"/>
      <c r="GU47" s="24"/>
      <c r="GV47" s="24"/>
      <c r="GW47" s="24"/>
      <c r="GX47" s="24"/>
      <c r="GY47" s="24"/>
      <c r="GZ47" s="24"/>
      <c r="HA47" s="24"/>
      <c r="HB47" s="24"/>
      <c r="HC47" s="24"/>
      <c r="HD47" s="24"/>
      <c r="HE47" s="24"/>
      <c r="HF47" s="24"/>
      <c r="HG47" s="24"/>
      <c r="HH47" s="24"/>
      <c r="HI47" s="24"/>
      <c r="HJ47" s="24"/>
      <c r="HK47" s="24"/>
      <c r="HL47" s="24"/>
      <c r="HM47" s="24"/>
      <c r="HN47" s="24"/>
      <c r="HO47" s="24"/>
      <c r="HP47" s="24"/>
      <c r="HQ47" s="24"/>
      <c r="HR47" s="24"/>
      <c r="HS47" s="24"/>
      <c r="HT47" s="24"/>
      <c r="HU47" s="24"/>
      <c r="HV47" s="24"/>
      <c r="HW47" s="24"/>
      <c r="HX47" s="24"/>
      <c r="HY47" s="24"/>
      <c r="HZ47" s="24"/>
      <c r="IA47" s="24"/>
      <c r="IB47" s="24"/>
      <c r="IC47" s="24"/>
      <c r="ID47" s="24"/>
      <c r="IE47" s="24"/>
      <c r="IF47" s="24"/>
      <c r="IG47" s="24"/>
      <c r="IH47" s="24"/>
      <c r="II47" s="24"/>
      <c r="IJ47" s="24"/>
      <c r="IK47" s="24"/>
      <c r="IL47" s="24"/>
      <c r="IM47" s="24"/>
      <c r="IN47" s="24"/>
      <c r="IO47" s="24"/>
      <c r="IP47" s="24"/>
      <c r="IQ47" s="24"/>
      <c r="IR47" s="24"/>
      <c r="IS47" s="24"/>
      <c r="IT47" s="24"/>
      <c r="IU47" s="24"/>
      <c r="IV47" s="24"/>
      <c r="IW47" s="24"/>
    </row>
    <row r="48" customFormat="false" ht="15" hidden="false" customHeight="false" outlineLevel="0" collapsed="false">
      <c r="A48" s="17" t="s">
        <v>16</v>
      </c>
      <c r="B48" s="18" t="n">
        <v>0</v>
      </c>
      <c r="C48" s="18" t="n">
        <v>0</v>
      </c>
      <c r="D48" s="18" t="n">
        <v>0</v>
      </c>
      <c r="E48" s="18" t="n">
        <v>0</v>
      </c>
      <c r="F48" s="16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4"/>
      <c r="GA48" s="24"/>
      <c r="GB48" s="24"/>
      <c r="GC48" s="24"/>
      <c r="GD48" s="24"/>
      <c r="GE48" s="24"/>
      <c r="GF48" s="24"/>
      <c r="GG48" s="24"/>
      <c r="GH48" s="24"/>
      <c r="GI48" s="24"/>
      <c r="GJ48" s="24"/>
      <c r="GK48" s="24"/>
      <c r="GL48" s="24"/>
      <c r="GM48" s="24"/>
      <c r="GN48" s="24"/>
      <c r="GO48" s="24"/>
      <c r="GP48" s="24"/>
      <c r="GQ48" s="24"/>
      <c r="GR48" s="24"/>
      <c r="GS48" s="24"/>
      <c r="GT48" s="24"/>
      <c r="GU48" s="24"/>
      <c r="GV48" s="24"/>
      <c r="GW48" s="24"/>
      <c r="GX48" s="24"/>
      <c r="GY48" s="24"/>
      <c r="GZ48" s="24"/>
      <c r="HA48" s="24"/>
      <c r="HB48" s="24"/>
      <c r="HC48" s="24"/>
      <c r="HD48" s="24"/>
      <c r="HE48" s="24"/>
      <c r="HF48" s="24"/>
      <c r="HG48" s="24"/>
      <c r="HH48" s="24"/>
      <c r="HI48" s="24"/>
      <c r="HJ48" s="24"/>
      <c r="HK48" s="24"/>
      <c r="HL48" s="24"/>
      <c r="HM48" s="24"/>
      <c r="HN48" s="24"/>
      <c r="HO48" s="24"/>
      <c r="HP48" s="24"/>
      <c r="HQ48" s="24"/>
      <c r="HR48" s="24"/>
      <c r="HS48" s="24"/>
      <c r="HT48" s="24"/>
      <c r="HU48" s="24"/>
      <c r="HV48" s="24"/>
      <c r="HW48" s="24"/>
      <c r="HX48" s="24"/>
      <c r="HY48" s="24"/>
      <c r="HZ48" s="24"/>
      <c r="IA48" s="24"/>
      <c r="IB48" s="24"/>
      <c r="IC48" s="24"/>
      <c r="ID48" s="24"/>
      <c r="IE48" s="24"/>
      <c r="IF48" s="24"/>
      <c r="IG48" s="24"/>
      <c r="IH48" s="24"/>
      <c r="II48" s="24"/>
      <c r="IJ48" s="24"/>
      <c r="IK48" s="24"/>
      <c r="IL48" s="24"/>
      <c r="IM48" s="24"/>
      <c r="IN48" s="24"/>
      <c r="IO48" s="24"/>
      <c r="IP48" s="24"/>
      <c r="IQ48" s="24"/>
      <c r="IR48" s="24"/>
      <c r="IS48" s="24"/>
      <c r="IT48" s="24"/>
      <c r="IU48" s="24"/>
      <c r="IV48" s="24"/>
      <c r="IW48" s="24"/>
    </row>
    <row r="49" customFormat="false" ht="15" hidden="false" customHeight="false" outlineLevel="0" collapsed="false">
      <c r="A49" s="17" t="s">
        <v>17</v>
      </c>
      <c r="B49" s="18" t="n">
        <v>5363</v>
      </c>
      <c r="C49" s="18" t="n">
        <v>5363</v>
      </c>
      <c r="D49" s="18" t="n">
        <v>1889.5</v>
      </c>
      <c r="E49" s="22" t="n">
        <f aca="false">D49/C49*100</f>
        <v>35.2321461868357</v>
      </c>
      <c r="F49" s="16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  <c r="GM49" s="24"/>
      <c r="GN49" s="24"/>
      <c r="GO49" s="24"/>
      <c r="GP49" s="24"/>
      <c r="GQ49" s="24"/>
      <c r="GR49" s="24"/>
      <c r="GS49" s="24"/>
      <c r="GT49" s="24"/>
      <c r="GU49" s="24"/>
      <c r="GV49" s="24"/>
      <c r="GW49" s="24"/>
      <c r="GX49" s="24"/>
      <c r="GY49" s="24"/>
      <c r="GZ49" s="24"/>
      <c r="HA49" s="24"/>
      <c r="HB49" s="24"/>
      <c r="HC49" s="24"/>
      <c r="HD49" s="24"/>
      <c r="HE49" s="24"/>
      <c r="HF49" s="24"/>
      <c r="HG49" s="24"/>
      <c r="HH49" s="24"/>
      <c r="HI49" s="24"/>
      <c r="HJ49" s="24"/>
      <c r="HK49" s="24"/>
      <c r="HL49" s="24"/>
      <c r="HM49" s="24"/>
      <c r="HN49" s="24"/>
      <c r="HO49" s="24"/>
      <c r="HP49" s="24"/>
      <c r="HQ49" s="24"/>
      <c r="HR49" s="24"/>
      <c r="HS49" s="24"/>
      <c r="HT49" s="24"/>
      <c r="HU49" s="24"/>
      <c r="HV49" s="24"/>
      <c r="HW49" s="24"/>
      <c r="HX49" s="24"/>
      <c r="HY49" s="24"/>
      <c r="HZ49" s="24"/>
      <c r="IA49" s="24"/>
      <c r="IB49" s="24"/>
      <c r="IC49" s="24"/>
      <c r="ID49" s="24"/>
      <c r="IE49" s="24"/>
      <c r="IF49" s="24"/>
      <c r="IG49" s="24"/>
      <c r="IH49" s="24"/>
      <c r="II49" s="24"/>
      <c r="IJ49" s="24"/>
      <c r="IK49" s="24"/>
      <c r="IL49" s="24"/>
      <c r="IM49" s="24"/>
      <c r="IN49" s="24"/>
      <c r="IO49" s="24"/>
      <c r="IP49" s="24"/>
      <c r="IQ49" s="24"/>
      <c r="IR49" s="24"/>
      <c r="IS49" s="24"/>
      <c r="IT49" s="24"/>
      <c r="IU49" s="24"/>
      <c r="IV49" s="24"/>
      <c r="IW49" s="24"/>
    </row>
    <row r="50" customFormat="false" ht="37.3" hidden="false" customHeight="false" outlineLevel="0" collapsed="false">
      <c r="A50" s="25" t="s">
        <v>29</v>
      </c>
      <c r="B50" s="18" t="n">
        <f aca="false">B51+B52+B53</f>
        <v>0</v>
      </c>
      <c r="C50" s="18" t="n">
        <f aca="false">C51+C52+C53</f>
        <v>39585.81</v>
      </c>
      <c r="D50" s="18" t="n">
        <f aca="false">D51+D52+D53</f>
        <v>0</v>
      </c>
      <c r="E50" s="22" t="n">
        <f aca="false">D50/C50*100</f>
        <v>0</v>
      </c>
      <c r="F50" s="26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4"/>
      <c r="EU50" s="24"/>
      <c r="EV50" s="24"/>
      <c r="EW50" s="24"/>
      <c r="EX50" s="24"/>
      <c r="EY50" s="24"/>
      <c r="EZ50" s="24"/>
      <c r="FA50" s="24"/>
      <c r="FB50" s="24"/>
      <c r="FC50" s="24"/>
      <c r="FD50" s="24"/>
      <c r="FE50" s="24"/>
      <c r="FF50" s="24"/>
      <c r="FG50" s="24"/>
      <c r="FH50" s="24"/>
      <c r="FI50" s="24"/>
      <c r="FJ50" s="24"/>
      <c r="FK50" s="24"/>
      <c r="FL50" s="24"/>
      <c r="FM50" s="24"/>
      <c r="FN50" s="24"/>
      <c r="FO50" s="24"/>
      <c r="FP50" s="24"/>
      <c r="FQ50" s="24"/>
      <c r="FR50" s="24"/>
      <c r="FS50" s="24"/>
      <c r="FT50" s="24"/>
      <c r="FU50" s="24"/>
      <c r="FV50" s="24"/>
      <c r="FW50" s="24"/>
      <c r="FX50" s="24"/>
      <c r="FY50" s="24"/>
      <c r="FZ50" s="24"/>
      <c r="GA50" s="24"/>
      <c r="GB50" s="24"/>
      <c r="GC50" s="24"/>
      <c r="GD50" s="24"/>
      <c r="GE50" s="24"/>
      <c r="GF50" s="24"/>
      <c r="GG50" s="24"/>
      <c r="GH50" s="24"/>
      <c r="GI50" s="24"/>
      <c r="GJ50" s="24"/>
      <c r="GK50" s="24"/>
      <c r="GL50" s="24"/>
      <c r="GM50" s="24"/>
      <c r="GN50" s="24"/>
      <c r="GO50" s="24"/>
      <c r="GP50" s="24"/>
      <c r="GQ50" s="24"/>
      <c r="GR50" s="24"/>
      <c r="GS50" s="24"/>
      <c r="GT50" s="24"/>
      <c r="GU50" s="24"/>
      <c r="GV50" s="24"/>
      <c r="GW50" s="24"/>
      <c r="GX50" s="24"/>
      <c r="GY50" s="24"/>
      <c r="GZ50" s="24"/>
      <c r="HA50" s="24"/>
      <c r="HB50" s="24"/>
      <c r="HC50" s="24"/>
      <c r="HD50" s="24"/>
      <c r="HE50" s="24"/>
      <c r="HF50" s="24"/>
      <c r="HG50" s="24"/>
      <c r="HH50" s="24"/>
      <c r="HI50" s="24"/>
      <c r="HJ50" s="24"/>
      <c r="HK50" s="24"/>
      <c r="HL50" s="24"/>
      <c r="HM50" s="24"/>
      <c r="HN50" s="24"/>
      <c r="HO50" s="24"/>
      <c r="HP50" s="24"/>
      <c r="HQ50" s="24"/>
      <c r="HR50" s="24"/>
      <c r="HS50" s="24"/>
      <c r="HT50" s="24"/>
      <c r="HU50" s="24"/>
      <c r="HV50" s="24"/>
      <c r="HW50" s="24"/>
      <c r="HX50" s="24"/>
      <c r="HY50" s="24"/>
      <c r="HZ50" s="24"/>
      <c r="IA50" s="24"/>
      <c r="IB50" s="24"/>
      <c r="IC50" s="24"/>
      <c r="ID50" s="24"/>
      <c r="IE50" s="24"/>
      <c r="IF50" s="24"/>
      <c r="IG50" s="24"/>
      <c r="IH50" s="24"/>
      <c r="II50" s="24"/>
      <c r="IJ50" s="24"/>
      <c r="IK50" s="24"/>
      <c r="IL50" s="24"/>
      <c r="IM50" s="24"/>
      <c r="IN50" s="24"/>
      <c r="IO50" s="24"/>
      <c r="IP50" s="24"/>
      <c r="IQ50" s="24"/>
      <c r="IR50" s="24"/>
      <c r="IS50" s="24"/>
      <c r="IT50" s="24"/>
      <c r="IU50" s="24"/>
      <c r="IV50" s="24"/>
      <c r="IW50" s="24"/>
    </row>
    <row r="51" customFormat="false" ht="15" hidden="false" customHeight="false" outlineLevel="0" collapsed="false">
      <c r="A51" s="17" t="s">
        <v>15</v>
      </c>
      <c r="B51" s="18" t="n">
        <v>0</v>
      </c>
      <c r="C51" s="18" t="n">
        <v>0</v>
      </c>
      <c r="D51" s="18" t="n">
        <v>0</v>
      </c>
      <c r="E51" s="18" t="n">
        <v>0</v>
      </c>
      <c r="F51" s="16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  <c r="EY51" s="24"/>
      <c r="EZ51" s="24"/>
      <c r="FA51" s="24"/>
      <c r="FB51" s="24"/>
      <c r="FC51" s="24"/>
      <c r="FD51" s="24"/>
      <c r="FE51" s="24"/>
      <c r="FF51" s="24"/>
      <c r="FG51" s="24"/>
      <c r="FH51" s="24"/>
      <c r="FI51" s="24"/>
      <c r="FJ51" s="24"/>
      <c r="FK51" s="24"/>
      <c r="FL51" s="24"/>
      <c r="FM51" s="24"/>
      <c r="FN51" s="24"/>
      <c r="FO51" s="24"/>
      <c r="FP51" s="24"/>
      <c r="FQ51" s="24"/>
      <c r="FR51" s="24"/>
      <c r="FS51" s="24"/>
      <c r="FT51" s="24"/>
      <c r="FU51" s="24"/>
      <c r="FV51" s="24"/>
      <c r="FW51" s="24"/>
      <c r="FX51" s="24"/>
      <c r="FY51" s="24"/>
      <c r="FZ51" s="24"/>
      <c r="GA51" s="24"/>
      <c r="GB51" s="24"/>
      <c r="GC51" s="24"/>
      <c r="GD51" s="24"/>
      <c r="GE51" s="24"/>
      <c r="GF51" s="24"/>
      <c r="GG51" s="24"/>
      <c r="GH51" s="24"/>
      <c r="GI51" s="24"/>
      <c r="GJ51" s="24"/>
      <c r="GK51" s="24"/>
      <c r="GL51" s="24"/>
      <c r="GM51" s="24"/>
      <c r="GN51" s="24"/>
      <c r="GO51" s="24"/>
      <c r="GP51" s="24"/>
      <c r="GQ51" s="24"/>
      <c r="GR51" s="24"/>
      <c r="GS51" s="24"/>
      <c r="GT51" s="24"/>
      <c r="GU51" s="24"/>
      <c r="GV51" s="24"/>
      <c r="GW51" s="24"/>
      <c r="GX51" s="24"/>
      <c r="GY51" s="24"/>
      <c r="GZ51" s="24"/>
      <c r="HA51" s="24"/>
      <c r="HB51" s="24"/>
      <c r="HC51" s="24"/>
      <c r="HD51" s="24"/>
      <c r="HE51" s="24"/>
      <c r="HF51" s="24"/>
      <c r="HG51" s="24"/>
      <c r="HH51" s="24"/>
      <c r="HI51" s="24"/>
      <c r="HJ51" s="24"/>
      <c r="HK51" s="24"/>
      <c r="HL51" s="24"/>
      <c r="HM51" s="24"/>
      <c r="HN51" s="24"/>
      <c r="HO51" s="24"/>
      <c r="HP51" s="24"/>
      <c r="HQ51" s="24"/>
      <c r="HR51" s="24"/>
      <c r="HS51" s="24"/>
      <c r="HT51" s="24"/>
      <c r="HU51" s="24"/>
      <c r="HV51" s="24"/>
      <c r="HW51" s="24"/>
      <c r="HX51" s="24"/>
      <c r="HY51" s="24"/>
      <c r="HZ51" s="24"/>
      <c r="IA51" s="24"/>
      <c r="IB51" s="24"/>
      <c r="IC51" s="24"/>
      <c r="ID51" s="24"/>
      <c r="IE51" s="24"/>
      <c r="IF51" s="24"/>
      <c r="IG51" s="24"/>
      <c r="IH51" s="24"/>
      <c r="II51" s="24"/>
      <c r="IJ51" s="24"/>
      <c r="IK51" s="24"/>
      <c r="IL51" s="24"/>
      <c r="IM51" s="24"/>
      <c r="IN51" s="24"/>
      <c r="IO51" s="24"/>
      <c r="IP51" s="24"/>
      <c r="IQ51" s="24"/>
      <c r="IR51" s="24"/>
      <c r="IS51" s="24"/>
      <c r="IT51" s="24"/>
      <c r="IU51" s="24"/>
      <c r="IV51" s="24"/>
      <c r="IW51" s="24"/>
    </row>
    <row r="52" customFormat="false" ht="15" hidden="false" customHeight="false" outlineLevel="0" collapsed="false">
      <c r="A52" s="17" t="s">
        <v>16</v>
      </c>
      <c r="B52" s="18" t="n">
        <v>0</v>
      </c>
      <c r="C52" s="18" t="n">
        <v>37780.7</v>
      </c>
      <c r="D52" s="18" t="n">
        <v>0</v>
      </c>
      <c r="E52" s="18" t="n">
        <v>0</v>
      </c>
      <c r="F52" s="16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4"/>
      <c r="GA52" s="24"/>
      <c r="GB52" s="24"/>
      <c r="GC52" s="24"/>
      <c r="GD52" s="24"/>
      <c r="GE52" s="24"/>
      <c r="GF52" s="24"/>
      <c r="GG52" s="24"/>
      <c r="GH52" s="24"/>
      <c r="GI52" s="24"/>
      <c r="GJ52" s="24"/>
      <c r="GK52" s="24"/>
      <c r="GL52" s="24"/>
      <c r="GM52" s="24"/>
      <c r="GN52" s="24"/>
      <c r="GO52" s="24"/>
      <c r="GP52" s="24"/>
      <c r="GQ52" s="24"/>
      <c r="GR52" s="24"/>
      <c r="GS52" s="24"/>
      <c r="GT52" s="24"/>
      <c r="GU52" s="24"/>
      <c r="GV52" s="24"/>
      <c r="GW52" s="24"/>
      <c r="GX52" s="24"/>
      <c r="GY52" s="24"/>
      <c r="GZ52" s="24"/>
      <c r="HA52" s="24"/>
      <c r="HB52" s="24"/>
      <c r="HC52" s="24"/>
      <c r="HD52" s="24"/>
      <c r="HE52" s="24"/>
      <c r="HF52" s="24"/>
      <c r="HG52" s="24"/>
      <c r="HH52" s="24"/>
      <c r="HI52" s="24"/>
      <c r="HJ52" s="24"/>
      <c r="HK52" s="24"/>
      <c r="HL52" s="24"/>
      <c r="HM52" s="24"/>
      <c r="HN52" s="24"/>
      <c r="HO52" s="24"/>
      <c r="HP52" s="24"/>
      <c r="HQ52" s="24"/>
      <c r="HR52" s="24"/>
      <c r="HS52" s="24"/>
      <c r="HT52" s="24"/>
      <c r="HU52" s="24"/>
      <c r="HV52" s="24"/>
      <c r="HW52" s="24"/>
      <c r="HX52" s="24"/>
      <c r="HY52" s="24"/>
      <c r="HZ52" s="24"/>
      <c r="IA52" s="24"/>
      <c r="IB52" s="24"/>
      <c r="IC52" s="24"/>
      <c r="ID52" s="24"/>
      <c r="IE52" s="24"/>
      <c r="IF52" s="24"/>
      <c r="IG52" s="24"/>
      <c r="IH52" s="24"/>
      <c r="II52" s="24"/>
      <c r="IJ52" s="24"/>
      <c r="IK52" s="24"/>
      <c r="IL52" s="24"/>
      <c r="IM52" s="24"/>
      <c r="IN52" s="24"/>
      <c r="IO52" s="24"/>
      <c r="IP52" s="24"/>
      <c r="IQ52" s="24"/>
      <c r="IR52" s="24"/>
      <c r="IS52" s="24"/>
      <c r="IT52" s="24"/>
      <c r="IU52" s="24"/>
      <c r="IV52" s="24"/>
      <c r="IW52" s="24"/>
    </row>
    <row r="53" customFormat="false" ht="15" hidden="false" customHeight="false" outlineLevel="0" collapsed="false">
      <c r="A53" s="17" t="s">
        <v>17</v>
      </c>
      <c r="B53" s="18" t="n">
        <v>0</v>
      </c>
      <c r="C53" s="18" t="n">
        <v>1805.11</v>
      </c>
      <c r="D53" s="18" t="n">
        <v>0</v>
      </c>
      <c r="E53" s="22" t="n">
        <f aca="false">D53/C53*100</f>
        <v>0</v>
      </c>
      <c r="F53" s="16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  <c r="FG53" s="24"/>
      <c r="FH53" s="24"/>
      <c r="FI53" s="24"/>
      <c r="FJ53" s="24"/>
      <c r="FK53" s="24"/>
      <c r="FL53" s="24"/>
      <c r="FM53" s="24"/>
      <c r="FN53" s="24"/>
      <c r="FO53" s="24"/>
      <c r="FP53" s="24"/>
      <c r="FQ53" s="24"/>
      <c r="FR53" s="24"/>
      <c r="FS53" s="24"/>
      <c r="FT53" s="24"/>
      <c r="FU53" s="24"/>
      <c r="FV53" s="24"/>
      <c r="FW53" s="24"/>
      <c r="FX53" s="24"/>
      <c r="FY53" s="24"/>
      <c r="FZ53" s="24"/>
      <c r="GA53" s="24"/>
      <c r="GB53" s="24"/>
      <c r="GC53" s="24"/>
      <c r="GD53" s="24"/>
      <c r="GE53" s="24"/>
      <c r="GF53" s="24"/>
      <c r="GG53" s="24"/>
      <c r="GH53" s="24"/>
      <c r="GI53" s="24"/>
      <c r="GJ53" s="24"/>
      <c r="GK53" s="24"/>
      <c r="GL53" s="24"/>
      <c r="GM53" s="24"/>
      <c r="GN53" s="24"/>
      <c r="GO53" s="24"/>
      <c r="GP53" s="24"/>
      <c r="GQ53" s="24"/>
      <c r="GR53" s="24"/>
      <c r="GS53" s="24"/>
      <c r="GT53" s="24"/>
      <c r="GU53" s="24"/>
      <c r="GV53" s="24"/>
      <c r="GW53" s="24"/>
      <c r="GX53" s="24"/>
      <c r="GY53" s="24"/>
      <c r="GZ53" s="24"/>
      <c r="HA53" s="24"/>
      <c r="HB53" s="24"/>
      <c r="HC53" s="24"/>
      <c r="HD53" s="24"/>
      <c r="HE53" s="24"/>
      <c r="HF53" s="24"/>
      <c r="HG53" s="24"/>
      <c r="HH53" s="24"/>
      <c r="HI53" s="24"/>
      <c r="HJ53" s="24"/>
      <c r="HK53" s="24"/>
      <c r="HL53" s="24"/>
      <c r="HM53" s="24"/>
      <c r="HN53" s="24"/>
      <c r="HO53" s="24"/>
      <c r="HP53" s="24"/>
      <c r="HQ53" s="24"/>
      <c r="HR53" s="24"/>
      <c r="HS53" s="24"/>
      <c r="HT53" s="24"/>
      <c r="HU53" s="24"/>
      <c r="HV53" s="24"/>
      <c r="HW53" s="24"/>
      <c r="HX53" s="24"/>
      <c r="HY53" s="24"/>
      <c r="HZ53" s="24"/>
      <c r="IA53" s="24"/>
      <c r="IB53" s="24"/>
      <c r="IC53" s="24"/>
      <c r="ID53" s="24"/>
      <c r="IE53" s="24"/>
      <c r="IF53" s="24"/>
      <c r="IG53" s="24"/>
      <c r="IH53" s="24"/>
      <c r="II53" s="24"/>
      <c r="IJ53" s="24"/>
      <c r="IK53" s="24"/>
      <c r="IL53" s="24"/>
      <c r="IM53" s="24"/>
      <c r="IN53" s="24"/>
      <c r="IO53" s="24"/>
      <c r="IP53" s="24"/>
      <c r="IQ53" s="24"/>
      <c r="IR53" s="24"/>
      <c r="IS53" s="24"/>
      <c r="IT53" s="24"/>
      <c r="IU53" s="24"/>
      <c r="IV53" s="24"/>
      <c r="IW53" s="24"/>
    </row>
    <row r="54" customFormat="false" ht="25.35" hidden="false" customHeight="false" outlineLevel="0" collapsed="false">
      <c r="A54" s="25" t="s">
        <v>30</v>
      </c>
      <c r="B54" s="18" t="n">
        <f aca="false">B55+B56+B57</f>
        <v>4558.15</v>
      </c>
      <c r="C54" s="18" t="n">
        <f aca="false">C55+C56+C57</f>
        <v>4558.15</v>
      </c>
      <c r="D54" s="18" t="n">
        <f aca="false">D55+D56+D57</f>
        <v>0</v>
      </c>
      <c r="E54" s="22" t="n">
        <f aca="false">D54/C54*100</f>
        <v>0</v>
      </c>
      <c r="F54" s="26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4"/>
      <c r="FE54" s="24"/>
      <c r="FF54" s="24"/>
      <c r="FG54" s="24"/>
      <c r="FH54" s="24"/>
      <c r="FI54" s="24"/>
      <c r="FJ54" s="24"/>
      <c r="FK54" s="24"/>
      <c r="FL54" s="24"/>
      <c r="FM54" s="24"/>
      <c r="FN54" s="24"/>
      <c r="FO54" s="24"/>
      <c r="FP54" s="24"/>
      <c r="FQ54" s="24"/>
      <c r="FR54" s="24"/>
      <c r="FS54" s="24"/>
      <c r="FT54" s="24"/>
      <c r="FU54" s="24"/>
      <c r="FV54" s="24"/>
      <c r="FW54" s="24"/>
      <c r="FX54" s="24"/>
      <c r="FY54" s="24"/>
      <c r="FZ54" s="24"/>
      <c r="GA54" s="24"/>
      <c r="GB54" s="24"/>
      <c r="GC54" s="24"/>
      <c r="GD54" s="24"/>
      <c r="GE54" s="24"/>
      <c r="GF54" s="24"/>
      <c r="GG54" s="24"/>
      <c r="GH54" s="24"/>
      <c r="GI54" s="24"/>
      <c r="GJ54" s="24"/>
      <c r="GK54" s="24"/>
      <c r="GL54" s="24"/>
      <c r="GM54" s="24"/>
      <c r="GN54" s="24"/>
      <c r="GO54" s="24"/>
      <c r="GP54" s="24"/>
      <c r="GQ54" s="24"/>
      <c r="GR54" s="24"/>
      <c r="GS54" s="24"/>
      <c r="GT54" s="24"/>
      <c r="GU54" s="24"/>
      <c r="GV54" s="24"/>
      <c r="GW54" s="24"/>
      <c r="GX54" s="24"/>
      <c r="GY54" s="24"/>
      <c r="GZ54" s="24"/>
      <c r="HA54" s="24"/>
      <c r="HB54" s="24"/>
      <c r="HC54" s="24"/>
      <c r="HD54" s="24"/>
      <c r="HE54" s="24"/>
      <c r="HF54" s="24"/>
      <c r="HG54" s="24"/>
      <c r="HH54" s="24"/>
      <c r="HI54" s="24"/>
      <c r="HJ54" s="24"/>
      <c r="HK54" s="24"/>
      <c r="HL54" s="24"/>
      <c r="HM54" s="24"/>
      <c r="HN54" s="24"/>
      <c r="HO54" s="24"/>
      <c r="HP54" s="24"/>
      <c r="HQ54" s="24"/>
      <c r="HR54" s="24"/>
      <c r="HS54" s="24"/>
      <c r="HT54" s="24"/>
      <c r="HU54" s="24"/>
      <c r="HV54" s="24"/>
      <c r="HW54" s="24"/>
      <c r="HX54" s="24"/>
      <c r="HY54" s="24"/>
      <c r="HZ54" s="24"/>
      <c r="IA54" s="24"/>
      <c r="IB54" s="24"/>
      <c r="IC54" s="24"/>
      <c r="ID54" s="24"/>
      <c r="IE54" s="24"/>
      <c r="IF54" s="24"/>
      <c r="IG54" s="24"/>
      <c r="IH54" s="24"/>
      <c r="II54" s="24"/>
      <c r="IJ54" s="24"/>
      <c r="IK54" s="24"/>
      <c r="IL54" s="24"/>
      <c r="IM54" s="24"/>
      <c r="IN54" s="24"/>
      <c r="IO54" s="24"/>
      <c r="IP54" s="24"/>
      <c r="IQ54" s="24"/>
      <c r="IR54" s="24"/>
      <c r="IS54" s="24"/>
      <c r="IT54" s="24"/>
      <c r="IU54" s="24"/>
      <c r="IV54" s="24"/>
      <c r="IW54" s="24"/>
    </row>
    <row r="55" customFormat="false" ht="15" hidden="false" customHeight="false" outlineLevel="0" collapsed="false">
      <c r="A55" s="17" t="s">
        <v>15</v>
      </c>
      <c r="B55" s="18" t="n">
        <v>0</v>
      </c>
      <c r="C55" s="18" t="n">
        <v>0</v>
      </c>
      <c r="D55" s="18" t="n">
        <v>0</v>
      </c>
      <c r="E55" s="18" t="n">
        <v>0</v>
      </c>
      <c r="F55" s="16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  <c r="HR55" s="24"/>
      <c r="HS55" s="24"/>
      <c r="HT55" s="24"/>
      <c r="HU55" s="24"/>
      <c r="HV55" s="24"/>
      <c r="HW55" s="24"/>
      <c r="HX55" s="24"/>
      <c r="HY55" s="24"/>
      <c r="HZ55" s="24"/>
      <c r="IA55" s="24"/>
      <c r="IB55" s="24"/>
      <c r="IC55" s="24"/>
      <c r="ID55" s="24"/>
      <c r="IE55" s="24"/>
      <c r="IF55" s="24"/>
      <c r="IG55" s="24"/>
      <c r="IH55" s="24"/>
      <c r="II55" s="24"/>
      <c r="IJ55" s="24"/>
      <c r="IK55" s="24"/>
      <c r="IL55" s="24"/>
      <c r="IM55" s="24"/>
      <c r="IN55" s="24"/>
      <c r="IO55" s="24"/>
      <c r="IP55" s="24"/>
      <c r="IQ55" s="24"/>
      <c r="IR55" s="24"/>
      <c r="IS55" s="24"/>
      <c r="IT55" s="24"/>
      <c r="IU55" s="24"/>
      <c r="IV55" s="24"/>
      <c r="IW55" s="24"/>
    </row>
    <row r="56" customFormat="false" ht="15" hidden="false" customHeight="false" outlineLevel="0" collapsed="false">
      <c r="A56" s="17" t="s">
        <v>16</v>
      </c>
      <c r="B56" s="18" t="n">
        <v>0</v>
      </c>
      <c r="C56" s="18" t="n">
        <v>0</v>
      </c>
      <c r="D56" s="18" t="n">
        <v>0</v>
      </c>
      <c r="E56" s="18" t="n">
        <v>0</v>
      </c>
      <c r="F56" s="16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4"/>
      <c r="IF56" s="24"/>
      <c r="IG56" s="24"/>
      <c r="IH56" s="24"/>
      <c r="II56" s="24"/>
      <c r="IJ56" s="24"/>
      <c r="IK56" s="24"/>
      <c r="IL56" s="24"/>
      <c r="IM56" s="24"/>
      <c r="IN56" s="24"/>
      <c r="IO56" s="24"/>
      <c r="IP56" s="24"/>
      <c r="IQ56" s="24"/>
      <c r="IR56" s="24"/>
      <c r="IS56" s="24"/>
      <c r="IT56" s="24"/>
      <c r="IU56" s="24"/>
      <c r="IV56" s="24"/>
      <c r="IW56" s="24"/>
    </row>
    <row r="57" customFormat="false" ht="15" hidden="false" customHeight="false" outlineLevel="0" collapsed="false">
      <c r="A57" s="17" t="s">
        <v>17</v>
      </c>
      <c r="B57" s="18" t="n">
        <v>4558.15</v>
      </c>
      <c r="C57" s="18" t="n">
        <v>4558.15</v>
      </c>
      <c r="D57" s="18" t="n">
        <v>0</v>
      </c>
      <c r="E57" s="22" t="n">
        <f aca="false">D57/C57*100</f>
        <v>0</v>
      </c>
      <c r="F57" s="16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4"/>
      <c r="GU57" s="24"/>
      <c r="GV57" s="24"/>
      <c r="GW57" s="24"/>
      <c r="GX57" s="24"/>
      <c r="GY57" s="24"/>
      <c r="GZ57" s="24"/>
      <c r="HA57" s="24"/>
      <c r="HB57" s="24"/>
      <c r="HC57" s="24"/>
      <c r="HD57" s="24"/>
      <c r="HE57" s="24"/>
      <c r="HF57" s="24"/>
      <c r="HG57" s="24"/>
      <c r="HH57" s="24"/>
      <c r="HI57" s="24"/>
      <c r="HJ57" s="24"/>
      <c r="HK57" s="24"/>
      <c r="HL57" s="24"/>
      <c r="HM57" s="24"/>
      <c r="HN57" s="24"/>
      <c r="HO57" s="24"/>
      <c r="HP57" s="24"/>
      <c r="HQ57" s="24"/>
      <c r="HR57" s="24"/>
      <c r="HS57" s="24"/>
      <c r="HT57" s="24"/>
      <c r="HU57" s="24"/>
      <c r="HV57" s="24"/>
      <c r="HW57" s="24"/>
      <c r="HX57" s="24"/>
      <c r="HY57" s="24"/>
      <c r="HZ57" s="24"/>
      <c r="IA57" s="24"/>
      <c r="IB57" s="24"/>
      <c r="IC57" s="24"/>
      <c r="ID57" s="24"/>
      <c r="IE57" s="24"/>
      <c r="IF57" s="24"/>
      <c r="IG57" s="24"/>
      <c r="IH57" s="24"/>
      <c r="II57" s="24"/>
      <c r="IJ57" s="24"/>
      <c r="IK57" s="24"/>
      <c r="IL57" s="24"/>
      <c r="IM57" s="24"/>
      <c r="IN57" s="24"/>
      <c r="IO57" s="24"/>
      <c r="IP57" s="24"/>
      <c r="IQ57" s="24"/>
      <c r="IR57" s="24"/>
      <c r="IS57" s="24"/>
      <c r="IT57" s="24"/>
      <c r="IU57" s="24"/>
      <c r="IV57" s="24"/>
      <c r="IW57" s="24"/>
    </row>
    <row r="58" customFormat="false" ht="25.35" hidden="false" customHeight="false" outlineLevel="0" collapsed="false">
      <c r="A58" s="25" t="s">
        <v>31</v>
      </c>
      <c r="B58" s="18" t="n">
        <f aca="false">B59+B60+B61</f>
        <v>79927.36</v>
      </c>
      <c r="C58" s="18" t="n">
        <f aca="false">C59+C60+C61</f>
        <v>106441.36</v>
      </c>
      <c r="D58" s="18" t="n">
        <f aca="false">D59+D60+D61</f>
        <v>27508.06</v>
      </c>
      <c r="E58" s="22" t="n">
        <f aca="false">D58/C58*100</f>
        <v>25.8433939588897</v>
      </c>
      <c r="F58" s="26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  <c r="DM58" s="24"/>
      <c r="DN58" s="24"/>
      <c r="DO58" s="24"/>
      <c r="DP58" s="24"/>
      <c r="DQ58" s="24"/>
      <c r="DR58" s="24"/>
      <c r="DS58" s="24"/>
      <c r="DT58" s="24"/>
      <c r="DU58" s="24"/>
      <c r="DV58" s="24"/>
      <c r="DW58" s="24"/>
      <c r="DX58" s="24"/>
      <c r="DY58" s="24"/>
      <c r="DZ58" s="24"/>
      <c r="EA58" s="24"/>
      <c r="EB58" s="24"/>
      <c r="EC58" s="24"/>
      <c r="ED58" s="24"/>
      <c r="EE58" s="24"/>
      <c r="EF58" s="24"/>
      <c r="EG58" s="24"/>
      <c r="EH58" s="24"/>
      <c r="EI58" s="24"/>
      <c r="EJ58" s="24"/>
      <c r="EK58" s="24"/>
      <c r="EL58" s="24"/>
      <c r="EM58" s="24"/>
      <c r="EN58" s="24"/>
      <c r="EO58" s="24"/>
      <c r="EP58" s="24"/>
      <c r="EQ58" s="24"/>
      <c r="ER58" s="24"/>
      <c r="ES58" s="24"/>
      <c r="ET58" s="24"/>
      <c r="EU58" s="24"/>
      <c r="EV58" s="24"/>
      <c r="EW58" s="24"/>
      <c r="EX58" s="24"/>
      <c r="EY58" s="24"/>
      <c r="EZ58" s="24"/>
      <c r="FA58" s="24"/>
      <c r="FB58" s="24"/>
      <c r="FC58" s="24"/>
      <c r="FD58" s="24"/>
      <c r="FE58" s="24"/>
      <c r="FF58" s="24"/>
      <c r="FG58" s="24"/>
      <c r="FH58" s="24"/>
      <c r="FI58" s="24"/>
      <c r="FJ58" s="24"/>
      <c r="FK58" s="24"/>
      <c r="FL58" s="24"/>
      <c r="FM58" s="24"/>
      <c r="FN58" s="24"/>
      <c r="FO58" s="24"/>
      <c r="FP58" s="24"/>
      <c r="FQ58" s="24"/>
      <c r="FR58" s="24"/>
      <c r="FS58" s="24"/>
      <c r="FT58" s="24"/>
      <c r="FU58" s="24"/>
      <c r="FV58" s="24"/>
      <c r="FW58" s="24"/>
      <c r="FX58" s="24"/>
      <c r="FY58" s="24"/>
      <c r="FZ58" s="24"/>
      <c r="GA58" s="24"/>
      <c r="GB58" s="24"/>
      <c r="GC58" s="24"/>
      <c r="GD58" s="24"/>
      <c r="GE58" s="24"/>
      <c r="GF58" s="24"/>
      <c r="GG58" s="24"/>
      <c r="GH58" s="24"/>
      <c r="GI58" s="24"/>
      <c r="GJ58" s="24"/>
      <c r="GK58" s="24"/>
      <c r="GL58" s="24"/>
      <c r="GM58" s="24"/>
      <c r="GN58" s="24"/>
      <c r="GO58" s="24"/>
      <c r="GP58" s="24"/>
      <c r="GQ58" s="24"/>
      <c r="GR58" s="24"/>
      <c r="GS58" s="24"/>
      <c r="GT58" s="24"/>
      <c r="GU58" s="24"/>
      <c r="GV58" s="24"/>
      <c r="GW58" s="24"/>
      <c r="GX58" s="24"/>
      <c r="GY58" s="24"/>
      <c r="GZ58" s="24"/>
      <c r="HA58" s="24"/>
      <c r="HB58" s="24"/>
      <c r="HC58" s="24"/>
      <c r="HD58" s="24"/>
      <c r="HE58" s="24"/>
      <c r="HF58" s="24"/>
      <c r="HG58" s="24"/>
      <c r="HH58" s="24"/>
      <c r="HI58" s="24"/>
      <c r="HJ58" s="24"/>
      <c r="HK58" s="24"/>
      <c r="HL58" s="24"/>
      <c r="HM58" s="24"/>
      <c r="HN58" s="24"/>
      <c r="HO58" s="24"/>
      <c r="HP58" s="24"/>
      <c r="HQ58" s="24"/>
      <c r="HR58" s="24"/>
      <c r="HS58" s="24"/>
      <c r="HT58" s="24"/>
      <c r="HU58" s="24"/>
      <c r="HV58" s="24"/>
      <c r="HW58" s="24"/>
      <c r="HX58" s="24"/>
      <c r="HY58" s="24"/>
      <c r="HZ58" s="24"/>
      <c r="IA58" s="24"/>
      <c r="IB58" s="24"/>
      <c r="IC58" s="24"/>
      <c r="ID58" s="24"/>
      <c r="IE58" s="24"/>
      <c r="IF58" s="24"/>
      <c r="IG58" s="24"/>
      <c r="IH58" s="24"/>
      <c r="II58" s="24"/>
      <c r="IJ58" s="24"/>
      <c r="IK58" s="24"/>
      <c r="IL58" s="24"/>
      <c r="IM58" s="24"/>
      <c r="IN58" s="24"/>
      <c r="IO58" s="24"/>
      <c r="IP58" s="24"/>
      <c r="IQ58" s="24"/>
      <c r="IR58" s="24"/>
      <c r="IS58" s="24"/>
      <c r="IT58" s="24"/>
      <c r="IU58" s="24"/>
      <c r="IV58" s="24"/>
      <c r="IW58" s="24"/>
    </row>
    <row r="59" customFormat="false" ht="15" hidden="false" customHeight="false" outlineLevel="0" collapsed="false">
      <c r="A59" s="17" t="s">
        <v>15</v>
      </c>
      <c r="B59" s="18" t="n">
        <v>0</v>
      </c>
      <c r="C59" s="18" t="n">
        <v>0</v>
      </c>
      <c r="D59" s="18" t="n">
        <v>0</v>
      </c>
      <c r="E59" s="18" t="n">
        <v>0</v>
      </c>
      <c r="F59" s="16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4"/>
      <c r="EQ59" s="24"/>
      <c r="ER59" s="24"/>
      <c r="ES59" s="24"/>
      <c r="ET59" s="24"/>
      <c r="EU59" s="24"/>
      <c r="EV59" s="24"/>
      <c r="EW59" s="24"/>
      <c r="EX59" s="24"/>
      <c r="EY59" s="24"/>
      <c r="EZ59" s="24"/>
      <c r="FA59" s="24"/>
      <c r="FB59" s="24"/>
      <c r="FC59" s="24"/>
      <c r="FD59" s="24"/>
      <c r="FE59" s="24"/>
      <c r="FF59" s="24"/>
      <c r="FG59" s="24"/>
      <c r="FH59" s="24"/>
      <c r="FI59" s="24"/>
      <c r="FJ59" s="24"/>
      <c r="FK59" s="24"/>
      <c r="FL59" s="24"/>
      <c r="FM59" s="24"/>
      <c r="FN59" s="24"/>
      <c r="FO59" s="24"/>
      <c r="FP59" s="24"/>
      <c r="FQ59" s="24"/>
      <c r="FR59" s="24"/>
      <c r="FS59" s="24"/>
      <c r="FT59" s="24"/>
      <c r="FU59" s="24"/>
      <c r="FV59" s="24"/>
      <c r="FW59" s="24"/>
      <c r="FX59" s="24"/>
      <c r="FY59" s="24"/>
      <c r="FZ59" s="24"/>
      <c r="GA59" s="24"/>
      <c r="GB59" s="24"/>
      <c r="GC59" s="24"/>
      <c r="GD59" s="24"/>
      <c r="GE59" s="24"/>
      <c r="GF59" s="24"/>
      <c r="GG59" s="24"/>
      <c r="GH59" s="24"/>
      <c r="GI59" s="24"/>
      <c r="GJ59" s="24"/>
      <c r="GK59" s="24"/>
      <c r="GL59" s="24"/>
      <c r="GM59" s="24"/>
      <c r="GN59" s="24"/>
      <c r="GO59" s="24"/>
      <c r="GP59" s="24"/>
      <c r="GQ59" s="24"/>
      <c r="GR59" s="24"/>
      <c r="GS59" s="24"/>
      <c r="GT59" s="24"/>
      <c r="GU59" s="24"/>
      <c r="GV59" s="24"/>
      <c r="GW59" s="24"/>
      <c r="GX59" s="24"/>
      <c r="GY59" s="24"/>
      <c r="GZ59" s="24"/>
      <c r="HA59" s="24"/>
      <c r="HB59" s="24"/>
      <c r="HC59" s="24"/>
      <c r="HD59" s="24"/>
      <c r="HE59" s="24"/>
      <c r="HF59" s="24"/>
      <c r="HG59" s="24"/>
      <c r="HH59" s="24"/>
      <c r="HI59" s="24"/>
      <c r="HJ59" s="24"/>
      <c r="HK59" s="24"/>
      <c r="HL59" s="24"/>
      <c r="HM59" s="24"/>
      <c r="HN59" s="24"/>
      <c r="HO59" s="24"/>
      <c r="HP59" s="24"/>
      <c r="HQ59" s="24"/>
      <c r="HR59" s="24"/>
      <c r="HS59" s="24"/>
      <c r="HT59" s="24"/>
      <c r="HU59" s="24"/>
      <c r="HV59" s="24"/>
      <c r="HW59" s="24"/>
      <c r="HX59" s="24"/>
      <c r="HY59" s="24"/>
      <c r="HZ59" s="24"/>
      <c r="IA59" s="24"/>
      <c r="IB59" s="24"/>
      <c r="IC59" s="24"/>
      <c r="ID59" s="24"/>
      <c r="IE59" s="24"/>
      <c r="IF59" s="24"/>
      <c r="IG59" s="24"/>
      <c r="IH59" s="24"/>
      <c r="II59" s="24"/>
      <c r="IJ59" s="24"/>
      <c r="IK59" s="24"/>
      <c r="IL59" s="24"/>
      <c r="IM59" s="24"/>
      <c r="IN59" s="24"/>
      <c r="IO59" s="24"/>
      <c r="IP59" s="24"/>
      <c r="IQ59" s="24"/>
      <c r="IR59" s="24"/>
      <c r="IS59" s="24"/>
      <c r="IT59" s="24"/>
      <c r="IU59" s="24"/>
      <c r="IV59" s="24"/>
      <c r="IW59" s="24"/>
    </row>
    <row r="60" customFormat="false" ht="15" hidden="false" customHeight="false" outlineLevel="0" collapsed="false">
      <c r="A60" s="17" t="s">
        <v>16</v>
      </c>
      <c r="B60" s="18" t="n">
        <v>0</v>
      </c>
      <c r="C60" s="18" t="n">
        <v>25304.96</v>
      </c>
      <c r="D60" s="18" t="n">
        <v>0</v>
      </c>
      <c r="E60" s="22" t="n">
        <v>0</v>
      </c>
      <c r="F60" s="16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4"/>
      <c r="EU60" s="24"/>
      <c r="EV60" s="24"/>
      <c r="EW60" s="24"/>
      <c r="EX60" s="24"/>
      <c r="EY60" s="24"/>
      <c r="EZ60" s="24"/>
      <c r="FA60" s="24"/>
      <c r="FB60" s="24"/>
      <c r="FC60" s="24"/>
      <c r="FD60" s="24"/>
      <c r="FE60" s="24"/>
      <c r="FF60" s="24"/>
      <c r="FG60" s="24"/>
      <c r="FH60" s="24"/>
      <c r="FI60" s="24"/>
      <c r="FJ60" s="24"/>
      <c r="FK60" s="24"/>
      <c r="FL60" s="24"/>
      <c r="FM60" s="24"/>
      <c r="FN60" s="24"/>
      <c r="FO60" s="24"/>
      <c r="FP60" s="24"/>
      <c r="FQ60" s="24"/>
      <c r="FR60" s="24"/>
      <c r="FS60" s="24"/>
      <c r="FT60" s="24"/>
      <c r="FU60" s="24"/>
      <c r="FV60" s="24"/>
      <c r="FW60" s="24"/>
      <c r="FX60" s="24"/>
      <c r="FY60" s="24"/>
      <c r="FZ60" s="24"/>
      <c r="GA60" s="24"/>
      <c r="GB60" s="24"/>
      <c r="GC60" s="24"/>
      <c r="GD60" s="24"/>
      <c r="GE60" s="24"/>
      <c r="GF60" s="24"/>
      <c r="GG60" s="24"/>
      <c r="GH60" s="24"/>
      <c r="GI60" s="24"/>
      <c r="GJ60" s="24"/>
      <c r="GK60" s="24"/>
      <c r="GL60" s="24"/>
      <c r="GM60" s="24"/>
      <c r="GN60" s="24"/>
      <c r="GO60" s="24"/>
      <c r="GP60" s="24"/>
      <c r="GQ60" s="24"/>
      <c r="GR60" s="24"/>
      <c r="GS60" s="24"/>
      <c r="GT60" s="24"/>
      <c r="GU60" s="24"/>
      <c r="GV60" s="24"/>
      <c r="GW60" s="24"/>
      <c r="GX60" s="24"/>
      <c r="GY60" s="24"/>
      <c r="GZ60" s="24"/>
      <c r="HA60" s="24"/>
      <c r="HB60" s="24"/>
      <c r="HC60" s="24"/>
      <c r="HD60" s="24"/>
      <c r="HE60" s="24"/>
      <c r="HF60" s="24"/>
      <c r="HG60" s="24"/>
      <c r="HH60" s="24"/>
      <c r="HI60" s="24"/>
      <c r="HJ60" s="24"/>
      <c r="HK60" s="24"/>
      <c r="HL60" s="24"/>
      <c r="HM60" s="24"/>
      <c r="HN60" s="24"/>
      <c r="HO60" s="24"/>
      <c r="HP60" s="24"/>
      <c r="HQ60" s="24"/>
      <c r="HR60" s="24"/>
      <c r="HS60" s="24"/>
      <c r="HT60" s="24"/>
      <c r="HU60" s="24"/>
      <c r="HV60" s="24"/>
      <c r="HW60" s="24"/>
      <c r="HX60" s="24"/>
      <c r="HY60" s="24"/>
      <c r="HZ60" s="24"/>
      <c r="IA60" s="24"/>
      <c r="IB60" s="24"/>
      <c r="IC60" s="24"/>
      <c r="ID60" s="24"/>
      <c r="IE60" s="24"/>
      <c r="IF60" s="24"/>
      <c r="IG60" s="24"/>
      <c r="IH60" s="24"/>
      <c r="II60" s="24"/>
      <c r="IJ60" s="24"/>
      <c r="IK60" s="24"/>
      <c r="IL60" s="24"/>
      <c r="IM60" s="24"/>
      <c r="IN60" s="24"/>
      <c r="IO60" s="24"/>
      <c r="IP60" s="24"/>
      <c r="IQ60" s="24"/>
      <c r="IR60" s="24"/>
      <c r="IS60" s="24"/>
      <c r="IT60" s="24"/>
      <c r="IU60" s="24"/>
      <c r="IV60" s="24"/>
      <c r="IW60" s="24"/>
    </row>
    <row r="61" customFormat="false" ht="15" hidden="false" customHeight="false" outlineLevel="0" collapsed="false">
      <c r="A61" s="17" t="s">
        <v>17</v>
      </c>
      <c r="B61" s="18" t="n">
        <v>79927.36</v>
      </c>
      <c r="C61" s="18" t="n">
        <f aca="false">106441.36-C60</f>
        <v>81136.4</v>
      </c>
      <c r="D61" s="18" t="n">
        <f aca="false">27508.06-D60</f>
        <v>27508.06</v>
      </c>
      <c r="E61" s="22" t="n">
        <f aca="false">D61/C61*100</f>
        <v>33.9034761216914</v>
      </c>
      <c r="F61" s="16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4"/>
      <c r="EF61" s="24"/>
      <c r="EG61" s="24"/>
      <c r="EH61" s="24"/>
      <c r="EI61" s="24"/>
      <c r="EJ61" s="24"/>
      <c r="EK61" s="24"/>
      <c r="EL61" s="24"/>
      <c r="EM61" s="24"/>
      <c r="EN61" s="24"/>
      <c r="EO61" s="24"/>
      <c r="EP61" s="24"/>
      <c r="EQ61" s="24"/>
      <c r="ER61" s="24"/>
      <c r="ES61" s="24"/>
      <c r="ET61" s="24"/>
      <c r="EU61" s="24"/>
      <c r="EV61" s="24"/>
      <c r="EW61" s="24"/>
      <c r="EX61" s="24"/>
      <c r="EY61" s="24"/>
      <c r="EZ61" s="24"/>
      <c r="FA61" s="24"/>
      <c r="FB61" s="24"/>
      <c r="FC61" s="24"/>
      <c r="FD61" s="24"/>
      <c r="FE61" s="24"/>
      <c r="FF61" s="24"/>
      <c r="FG61" s="24"/>
      <c r="FH61" s="24"/>
      <c r="FI61" s="24"/>
      <c r="FJ61" s="24"/>
      <c r="FK61" s="24"/>
      <c r="FL61" s="24"/>
      <c r="FM61" s="24"/>
      <c r="FN61" s="24"/>
      <c r="FO61" s="24"/>
      <c r="FP61" s="24"/>
      <c r="FQ61" s="24"/>
      <c r="FR61" s="24"/>
      <c r="FS61" s="24"/>
      <c r="FT61" s="24"/>
      <c r="FU61" s="24"/>
      <c r="FV61" s="24"/>
      <c r="FW61" s="24"/>
      <c r="FX61" s="24"/>
      <c r="FY61" s="24"/>
      <c r="FZ61" s="24"/>
      <c r="GA61" s="24"/>
      <c r="GB61" s="24"/>
      <c r="GC61" s="24"/>
      <c r="GD61" s="24"/>
      <c r="GE61" s="24"/>
      <c r="GF61" s="24"/>
      <c r="GG61" s="24"/>
      <c r="GH61" s="24"/>
      <c r="GI61" s="24"/>
      <c r="GJ61" s="24"/>
      <c r="GK61" s="24"/>
      <c r="GL61" s="24"/>
      <c r="GM61" s="24"/>
      <c r="GN61" s="24"/>
      <c r="GO61" s="24"/>
      <c r="GP61" s="24"/>
      <c r="GQ61" s="24"/>
      <c r="GR61" s="24"/>
      <c r="GS61" s="24"/>
      <c r="GT61" s="24"/>
      <c r="GU61" s="24"/>
      <c r="GV61" s="24"/>
      <c r="GW61" s="24"/>
      <c r="GX61" s="24"/>
      <c r="GY61" s="24"/>
      <c r="GZ61" s="24"/>
      <c r="HA61" s="24"/>
      <c r="HB61" s="24"/>
      <c r="HC61" s="24"/>
      <c r="HD61" s="24"/>
      <c r="HE61" s="24"/>
      <c r="HF61" s="24"/>
      <c r="HG61" s="24"/>
      <c r="HH61" s="24"/>
      <c r="HI61" s="24"/>
      <c r="HJ61" s="24"/>
      <c r="HK61" s="24"/>
      <c r="HL61" s="24"/>
      <c r="HM61" s="24"/>
      <c r="HN61" s="24"/>
      <c r="HO61" s="24"/>
      <c r="HP61" s="24"/>
      <c r="HQ61" s="24"/>
      <c r="HR61" s="24"/>
      <c r="HS61" s="24"/>
      <c r="HT61" s="24"/>
      <c r="HU61" s="24"/>
      <c r="HV61" s="24"/>
      <c r="HW61" s="24"/>
      <c r="HX61" s="24"/>
      <c r="HY61" s="24"/>
      <c r="HZ61" s="24"/>
      <c r="IA61" s="24"/>
      <c r="IB61" s="24"/>
      <c r="IC61" s="24"/>
      <c r="ID61" s="24"/>
      <c r="IE61" s="24"/>
      <c r="IF61" s="24"/>
      <c r="IG61" s="24"/>
      <c r="IH61" s="24"/>
      <c r="II61" s="24"/>
      <c r="IJ61" s="24"/>
      <c r="IK61" s="24"/>
      <c r="IL61" s="24"/>
      <c r="IM61" s="24"/>
      <c r="IN61" s="24"/>
      <c r="IO61" s="24"/>
      <c r="IP61" s="24"/>
      <c r="IQ61" s="24"/>
      <c r="IR61" s="24"/>
      <c r="IS61" s="24"/>
      <c r="IT61" s="24"/>
      <c r="IU61" s="24"/>
      <c r="IV61" s="24"/>
      <c r="IW61" s="24"/>
    </row>
    <row r="62" customFormat="false" ht="25.35" hidden="false" customHeight="false" outlineLevel="0" collapsed="false">
      <c r="A62" s="25" t="s">
        <v>32</v>
      </c>
      <c r="B62" s="18" t="n">
        <f aca="false">B63+B64+B65</f>
        <v>71068.51</v>
      </c>
      <c r="C62" s="18" t="n">
        <f aca="false">C63+C64+C65</f>
        <v>71068.51</v>
      </c>
      <c r="D62" s="18" t="n">
        <f aca="false">D63+D64+D65</f>
        <v>35986.19</v>
      </c>
      <c r="E62" s="22" t="n">
        <f aca="false">D62/C62*100</f>
        <v>50.63591455625</v>
      </c>
      <c r="F62" s="26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  <c r="EV62" s="24"/>
      <c r="EW62" s="24"/>
      <c r="EX62" s="24"/>
      <c r="EY62" s="24"/>
      <c r="EZ62" s="24"/>
      <c r="FA62" s="24"/>
      <c r="FB62" s="24"/>
      <c r="FC62" s="24"/>
      <c r="FD62" s="24"/>
      <c r="FE62" s="24"/>
      <c r="FF62" s="24"/>
      <c r="FG62" s="24"/>
      <c r="FH62" s="24"/>
      <c r="FI62" s="24"/>
      <c r="FJ62" s="24"/>
      <c r="FK62" s="24"/>
      <c r="FL62" s="24"/>
      <c r="FM62" s="24"/>
      <c r="FN62" s="24"/>
      <c r="FO62" s="24"/>
      <c r="FP62" s="24"/>
      <c r="FQ62" s="24"/>
      <c r="FR62" s="24"/>
      <c r="FS62" s="24"/>
      <c r="FT62" s="24"/>
      <c r="FU62" s="24"/>
      <c r="FV62" s="24"/>
      <c r="FW62" s="24"/>
      <c r="FX62" s="24"/>
      <c r="FY62" s="24"/>
      <c r="FZ62" s="24"/>
      <c r="GA62" s="24"/>
      <c r="GB62" s="24"/>
      <c r="GC62" s="24"/>
      <c r="GD62" s="24"/>
      <c r="GE62" s="24"/>
      <c r="GF62" s="24"/>
      <c r="GG62" s="24"/>
      <c r="GH62" s="24"/>
      <c r="GI62" s="24"/>
      <c r="GJ62" s="24"/>
      <c r="GK62" s="24"/>
      <c r="GL62" s="24"/>
      <c r="GM62" s="24"/>
      <c r="GN62" s="24"/>
      <c r="GO62" s="24"/>
      <c r="GP62" s="24"/>
      <c r="GQ62" s="24"/>
      <c r="GR62" s="24"/>
      <c r="GS62" s="24"/>
      <c r="GT62" s="24"/>
      <c r="GU62" s="24"/>
      <c r="GV62" s="24"/>
      <c r="GW62" s="24"/>
      <c r="GX62" s="24"/>
      <c r="GY62" s="24"/>
      <c r="GZ62" s="24"/>
      <c r="HA62" s="24"/>
      <c r="HB62" s="24"/>
      <c r="HC62" s="24"/>
      <c r="HD62" s="24"/>
      <c r="HE62" s="24"/>
      <c r="HF62" s="24"/>
      <c r="HG62" s="24"/>
      <c r="HH62" s="24"/>
      <c r="HI62" s="24"/>
      <c r="HJ62" s="24"/>
      <c r="HK62" s="24"/>
      <c r="HL62" s="24"/>
      <c r="HM62" s="24"/>
      <c r="HN62" s="24"/>
      <c r="HO62" s="24"/>
      <c r="HP62" s="24"/>
      <c r="HQ62" s="24"/>
      <c r="HR62" s="24"/>
      <c r="HS62" s="24"/>
      <c r="HT62" s="24"/>
      <c r="HU62" s="24"/>
      <c r="HV62" s="24"/>
      <c r="HW62" s="24"/>
      <c r="HX62" s="24"/>
      <c r="HY62" s="24"/>
      <c r="HZ62" s="24"/>
      <c r="IA62" s="24"/>
      <c r="IB62" s="24"/>
      <c r="IC62" s="24"/>
      <c r="ID62" s="24"/>
      <c r="IE62" s="24"/>
      <c r="IF62" s="24"/>
      <c r="IG62" s="24"/>
      <c r="IH62" s="24"/>
      <c r="II62" s="24"/>
      <c r="IJ62" s="24"/>
      <c r="IK62" s="24"/>
      <c r="IL62" s="24"/>
      <c r="IM62" s="24"/>
      <c r="IN62" s="24"/>
      <c r="IO62" s="24"/>
      <c r="IP62" s="24"/>
      <c r="IQ62" s="24"/>
      <c r="IR62" s="24"/>
      <c r="IS62" s="24"/>
      <c r="IT62" s="24"/>
      <c r="IU62" s="24"/>
      <c r="IV62" s="24"/>
      <c r="IW62" s="24"/>
    </row>
    <row r="63" customFormat="false" ht="15" hidden="false" customHeight="false" outlineLevel="0" collapsed="false">
      <c r="A63" s="17" t="s">
        <v>15</v>
      </c>
      <c r="B63" s="18" t="n">
        <v>0</v>
      </c>
      <c r="C63" s="18" t="n">
        <v>0</v>
      </c>
      <c r="D63" s="18" t="n">
        <v>0</v>
      </c>
      <c r="E63" s="18" t="n">
        <v>0</v>
      </c>
      <c r="F63" s="16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  <c r="DM63" s="24"/>
      <c r="DN63" s="24"/>
      <c r="DO63" s="24"/>
      <c r="DP63" s="24"/>
      <c r="DQ63" s="24"/>
      <c r="DR63" s="24"/>
      <c r="DS63" s="24"/>
      <c r="DT63" s="24"/>
      <c r="DU63" s="24"/>
      <c r="DV63" s="24"/>
      <c r="DW63" s="24"/>
      <c r="DX63" s="24"/>
      <c r="DY63" s="24"/>
      <c r="DZ63" s="24"/>
      <c r="EA63" s="24"/>
      <c r="EB63" s="24"/>
      <c r="EC63" s="24"/>
      <c r="ED63" s="24"/>
      <c r="EE63" s="24"/>
      <c r="EF63" s="24"/>
      <c r="EG63" s="24"/>
      <c r="EH63" s="24"/>
      <c r="EI63" s="24"/>
      <c r="EJ63" s="24"/>
      <c r="EK63" s="24"/>
      <c r="EL63" s="24"/>
      <c r="EM63" s="24"/>
      <c r="EN63" s="24"/>
      <c r="EO63" s="24"/>
      <c r="EP63" s="24"/>
      <c r="EQ63" s="24"/>
      <c r="ER63" s="24"/>
      <c r="ES63" s="24"/>
      <c r="ET63" s="24"/>
      <c r="EU63" s="24"/>
      <c r="EV63" s="24"/>
      <c r="EW63" s="24"/>
      <c r="EX63" s="24"/>
      <c r="EY63" s="24"/>
      <c r="EZ63" s="24"/>
      <c r="FA63" s="24"/>
      <c r="FB63" s="24"/>
      <c r="FC63" s="24"/>
      <c r="FD63" s="24"/>
      <c r="FE63" s="24"/>
      <c r="FF63" s="24"/>
      <c r="FG63" s="24"/>
      <c r="FH63" s="24"/>
      <c r="FI63" s="24"/>
      <c r="FJ63" s="24"/>
      <c r="FK63" s="24"/>
      <c r="FL63" s="24"/>
      <c r="FM63" s="24"/>
      <c r="FN63" s="24"/>
      <c r="FO63" s="24"/>
      <c r="FP63" s="24"/>
      <c r="FQ63" s="24"/>
      <c r="FR63" s="24"/>
      <c r="FS63" s="24"/>
      <c r="FT63" s="24"/>
      <c r="FU63" s="24"/>
      <c r="FV63" s="24"/>
      <c r="FW63" s="24"/>
      <c r="FX63" s="24"/>
      <c r="FY63" s="2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24"/>
      <c r="GM63" s="24"/>
      <c r="GN63" s="24"/>
      <c r="GO63" s="24"/>
      <c r="GP63" s="24"/>
      <c r="GQ63" s="24"/>
      <c r="GR63" s="24"/>
      <c r="GS63" s="24"/>
      <c r="GT63" s="24"/>
      <c r="GU63" s="24"/>
      <c r="GV63" s="24"/>
      <c r="GW63" s="24"/>
      <c r="GX63" s="24"/>
      <c r="GY63" s="24"/>
      <c r="GZ63" s="24"/>
      <c r="HA63" s="24"/>
      <c r="HB63" s="24"/>
      <c r="HC63" s="24"/>
      <c r="HD63" s="24"/>
      <c r="HE63" s="24"/>
      <c r="HF63" s="24"/>
      <c r="HG63" s="24"/>
      <c r="HH63" s="24"/>
      <c r="HI63" s="24"/>
      <c r="HJ63" s="24"/>
      <c r="HK63" s="24"/>
      <c r="HL63" s="24"/>
      <c r="HM63" s="24"/>
      <c r="HN63" s="24"/>
      <c r="HO63" s="24"/>
      <c r="HP63" s="24"/>
      <c r="HQ63" s="24"/>
      <c r="HR63" s="24"/>
      <c r="HS63" s="24"/>
      <c r="HT63" s="24"/>
      <c r="HU63" s="24"/>
      <c r="HV63" s="24"/>
      <c r="HW63" s="24"/>
      <c r="HX63" s="24"/>
      <c r="HY63" s="24"/>
      <c r="HZ63" s="24"/>
      <c r="IA63" s="24"/>
      <c r="IB63" s="24"/>
      <c r="IC63" s="24"/>
      <c r="ID63" s="24"/>
      <c r="IE63" s="24"/>
      <c r="IF63" s="24"/>
      <c r="IG63" s="24"/>
      <c r="IH63" s="24"/>
      <c r="II63" s="24"/>
      <c r="IJ63" s="24"/>
      <c r="IK63" s="24"/>
      <c r="IL63" s="24"/>
      <c r="IM63" s="24"/>
      <c r="IN63" s="24"/>
      <c r="IO63" s="24"/>
      <c r="IP63" s="24"/>
      <c r="IQ63" s="24"/>
      <c r="IR63" s="24"/>
      <c r="IS63" s="24"/>
      <c r="IT63" s="24"/>
      <c r="IU63" s="24"/>
      <c r="IV63" s="24"/>
      <c r="IW63" s="24"/>
    </row>
    <row r="64" customFormat="false" ht="15" hidden="false" customHeight="false" outlineLevel="0" collapsed="false">
      <c r="A64" s="17" t="s">
        <v>16</v>
      </c>
      <c r="B64" s="18" t="n">
        <v>0</v>
      </c>
      <c r="C64" s="18" t="n">
        <v>0</v>
      </c>
      <c r="D64" s="18" t="n">
        <v>0</v>
      </c>
      <c r="E64" s="18" t="n">
        <v>0</v>
      </c>
      <c r="F64" s="16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  <c r="DT64" s="24"/>
      <c r="DU64" s="24"/>
      <c r="DV64" s="24"/>
      <c r="DW64" s="24"/>
      <c r="DX64" s="24"/>
      <c r="DY64" s="24"/>
      <c r="DZ64" s="24"/>
      <c r="EA64" s="24"/>
      <c r="EB64" s="24"/>
      <c r="EC64" s="24"/>
      <c r="ED64" s="24"/>
      <c r="EE64" s="24"/>
      <c r="EF64" s="24"/>
      <c r="EG64" s="24"/>
      <c r="EH64" s="24"/>
      <c r="EI64" s="24"/>
      <c r="EJ64" s="24"/>
      <c r="EK64" s="24"/>
      <c r="EL64" s="24"/>
      <c r="EM64" s="24"/>
      <c r="EN64" s="24"/>
      <c r="EO64" s="24"/>
      <c r="EP64" s="24"/>
      <c r="EQ64" s="24"/>
      <c r="ER64" s="24"/>
      <c r="ES64" s="24"/>
      <c r="ET64" s="24"/>
      <c r="EU64" s="24"/>
      <c r="EV64" s="24"/>
      <c r="EW64" s="24"/>
      <c r="EX64" s="24"/>
      <c r="EY64" s="24"/>
      <c r="EZ64" s="24"/>
      <c r="FA64" s="24"/>
      <c r="FB64" s="24"/>
      <c r="FC64" s="24"/>
      <c r="FD64" s="24"/>
      <c r="FE64" s="24"/>
      <c r="FF64" s="24"/>
      <c r="FG64" s="24"/>
      <c r="FH64" s="24"/>
      <c r="FI64" s="24"/>
      <c r="FJ64" s="24"/>
      <c r="FK64" s="24"/>
      <c r="FL64" s="24"/>
      <c r="FM64" s="24"/>
      <c r="FN64" s="24"/>
      <c r="FO64" s="24"/>
      <c r="FP64" s="24"/>
      <c r="FQ64" s="24"/>
      <c r="FR64" s="24"/>
      <c r="FS64" s="24"/>
      <c r="FT64" s="24"/>
      <c r="FU64" s="24"/>
      <c r="FV64" s="24"/>
      <c r="FW64" s="24"/>
      <c r="FX64" s="24"/>
      <c r="FY64" s="2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24"/>
      <c r="GM64" s="24"/>
      <c r="GN64" s="24"/>
      <c r="GO64" s="24"/>
      <c r="GP64" s="24"/>
      <c r="GQ64" s="24"/>
      <c r="GR64" s="24"/>
      <c r="GS64" s="24"/>
      <c r="GT64" s="24"/>
      <c r="GU64" s="24"/>
      <c r="GV64" s="24"/>
      <c r="GW64" s="24"/>
      <c r="GX64" s="24"/>
      <c r="GY64" s="24"/>
      <c r="GZ64" s="24"/>
      <c r="HA64" s="24"/>
      <c r="HB64" s="24"/>
      <c r="HC64" s="24"/>
      <c r="HD64" s="24"/>
      <c r="HE64" s="24"/>
      <c r="HF64" s="24"/>
      <c r="HG64" s="24"/>
      <c r="HH64" s="24"/>
      <c r="HI64" s="24"/>
      <c r="HJ64" s="24"/>
      <c r="HK64" s="24"/>
      <c r="HL64" s="24"/>
      <c r="HM64" s="24"/>
      <c r="HN64" s="24"/>
      <c r="HO64" s="24"/>
      <c r="HP64" s="24"/>
      <c r="HQ64" s="24"/>
      <c r="HR64" s="24"/>
      <c r="HS64" s="24"/>
      <c r="HT64" s="24"/>
      <c r="HU64" s="24"/>
      <c r="HV64" s="24"/>
      <c r="HW64" s="24"/>
      <c r="HX64" s="24"/>
      <c r="HY64" s="24"/>
      <c r="HZ64" s="24"/>
      <c r="IA64" s="24"/>
      <c r="IB64" s="24"/>
      <c r="IC64" s="24"/>
      <c r="ID64" s="24"/>
      <c r="IE64" s="24"/>
      <c r="IF64" s="24"/>
      <c r="IG64" s="24"/>
      <c r="IH64" s="24"/>
      <c r="II64" s="24"/>
      <c r="IJ64" s="24"/>
      <c r="IK64" s="24"/>
      <c r="IL64" s="24"/>
      <c r="IM64" s="24"/>
      <c r="IN64" s="24"/>
      <c r="IO64" s="24"/>
      <c r="IP64" s="24"/>
      <c r="IQ64" s="24"/>
      <c r="IR64" s="24"/>
      <c r="IS64" s="24"/>
      <c r="IT64" s="24"/>
      <c r="IU64" s="24"/>
      <c r="IV64" s="24"/>
      <c r="IW64" s="24"/>
    </row>
    <row r="65" customFormat="false" ht="15" hidden="false" customHeight="false" outlineLevel="0" collapsed="false">
      <c r="A65" s="17" t="s">
        <v>17</v>
      </c>
      <c r="B65" s="18" t="n">
        <v>71068.51</v>
      </c>
      <c r="C65" s="18" t="n">
        <v>71068.51</v>
      </c>
      <c r="D65" s="18" t="n">
        <f aca="false">35986.19</f>
        <v>35986.19</v>
      </c>
      <c r="E65" s="22" t="n">
        <f aca="false">D65/C65*100</f>
        <v>50.63591455625</v>
      </c>
      <c r="F65" s="16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4"/>
      <c r="EU65" s="24"/>
      <c r="EV65" s="24"/>
      <c r="EW65" s="24"/>
      <c r="EX65" s="24"/>
      <c r="EY65" s="24"/>
      <c r="EZ65" s="24"/>
      <c r="FA65" s="24"/>
      <c r="FB65" s="24"/>
      <c r="FC65" s="24"/>
      <c r="FD65" s="24"/>
      <c r="FE65" s="24"/>
      <c r="FF65" s="24"/>
      <c r="FG65" s="24"/>
      <c r="FH65" s="24"/>
      <c r="FI65" s="24"/>
      <c r="FJ65" s="24"/>
      <c r="FK65" s="24"/>
      <c r="FL65" s="24"/>
      <c r="FM65" s="24"/>
      <c r="FN65" s="24"/>
      <c r="FO65" s="24"/>
      <c r="FP65" s="24"/>
      <c r="FQ65" s="24"/>
      <c r="FR65" s="24"/>
      <c r="FS65" s="24"/>
      <c r="FT65" s="24"/>
      <c r="FU65" s="24"/>
      <c r="FV65" s="24"/>
      <c r="FW65" s="24"/>
      <c r="FX65" s="24"/>
      <c r="FY65" s="24"/>
      <c r="FZ65" s="24"/>
      <c r="GA65" s="24"/>
      <c r="GB65" s="24"/>
      <c r="GC65" s="24"/>
      <c r="GD65" s="24"/>
      <c r="GE65" s="24"/>
      <c r="GF65" s="24"/>
      <c r="GG65" s="24"/>
      <c r="GH65" s="24"/>
      <c r="GI65" s="24"/>
      <c r="GJ65" s="24"/>
      <c r="GK65" s="24"/>
      <c r="GL65" s="24"/>
      <c r="GM65" s="24"/>
      <c r="GN65" s="24"/>
      <c r="GO65" s="24"/>
      <c r="GP65" s="24"/>
      <c r="GQ65" s="24"/>
      <c r="GR65" s="24"/>
      <c r="GS65" s="24"/>
      <c r="GT65" s="24"/>
      <c r="GU65" s="24"/>
      <c r="GV65" s="24"/>
      <c r="GW65" s="24"/>
      <c r="GX65" s="24"/>
      <c r="GY65" s="24"/>
      <c r="GZ65" s="24"/>
      <c r="HA65" s="24"/>
      <c r="HB65" s="24"/>
      <c r="HC65" s="24"/>
      <c r="HD65" s="24"/>
      <c r="HE65" s="24"/>
      <c r="HF65" s="24"/>
      <c r="HG65" s="24"/>
      <c r="HH65" s="24"/>
      <c r="HI65" s="24"/>
      <c r="HJ65" s="24"/>
      <c r="HK65" s="24"/>
      <c r="HL65" s="24"/>
      <c r="HM65" s="24"/>
      <c r="HN65" s="24"/>
      <c r="HO65" s="24"/>
      <c r="HP65" s="24"/>
      <c r="HQ65" s="24"/>
      <c r="HR65" s="24"/>
      <c r="HS65" s="24"/>
      <c r="HT65" s="24"/>
      <c r="HU65" s="24"/>
      <c r="HV65" s="24"/>
      <c r="HW65" s="24"/>
      <c r="HX65" s="24"/>
      <c r="HY65" s="24"/>
      <c r="HZ65" s="24"/>
      <c r="IA65" s="24"/>
      <c r="IB65" s="24"/>
      <c r="IC65" s="24"/>
      <c r="ID65" s="24"/>
      <c r="IE65" s="24"/>
      <c r="IF65" s="24"/>
      <c r="IG65" s="24"/>
      <c r="IH65" s="24"/>
      <c r="II65" s="24"/>
      <c r="IJ65" s="24"/>
      <c r="IK65" s="24"/>
      <c r="IL65" s="24"/>
      <c r="IM65" s="24"/>
      <c r="IN65" s="24"/>
      <c r="IO65" s="24"/>
      <c r="IP65" s="24"/>
      <c r="IQ65" s="24"/>
      <c r="IR65" s="24"/>
      <c r="IS65" s="24"/>
      <c r="IT65" s="24"/>
      <c r="IU65" s="24"/>
      <c r="IV65" s="24"/>
      <c r="IW65" s="24"/>
    </row>
    <row r="66" customFormat="false" ht="25.35" hidden="false" customHeight="false" outlineLevel="0" collapsed="false">
      <c r="A66" s="27" t="s">
        <v>33</v>
      </c>
      <c r="B66" s="12" t="n">
        <f aca="false">B67+B68+B69</f>
        <v>106000</v>
      </c>
      <c r="C66" s="12" t="n">
        <f aca="false">C67+C68+C69</f>
        <v>228096.23</v>
      </c>
      <c r="D66" s="12" t="n">
        <f aca="false">D67+D68+D69</f>
        <v>40709.72</v>
      </c>
      <c r="E66" s="13" t="n">
        <f aca="false">D66/C66*100</f>
        <v>17.8476075645792</v>
      </c>
      <c r="F66" s="19" t="s">
        <v>14</v>
      </c>
      <c r="G66" s="20" t="s">
        <v>34</v>
      </c>
    </row>
    <row r="67" customFormat="false" ht="15" hidden="false" customHeight="false" outlineLevel="0" collapsed="false">
      <c r="A67" s="17" t="s">
        <v>15</v>
      </c>
      <c r="B67" s="18" t="n">
        <f aca="false">B71+B75</f>
        <v>0</v>
      </c>
      <c r="C67" s="18" t="n">
        <f aca="false">C71+C75</f>
        <v>0</v>
      </c>
      <c r="D67" s="18" t="n">
        <f aca="false">D71+D75</f>
        <v>0</v>
      </c>
      <c r="E67" s="18" t="n">
        <v>0</v>
      </c>
      <c r="F67" s="16"/>
    </row>
    <row r="68" customFormat="false" ht="15" hidden="false" customHeight="false" outlineLevel="0" collapsed="false">
      <c r="A68" s="17" t="s">
        <v>16</v>
      </c>
      <c r="B68" s="18" t="n">
        <f aca="false">B72+B76</f>
        <v>0</v>
      </c>
      <c r="C68" s="18" t="n">
        <f aca="false">C72+C76</f>
        <v>106032.26</v>
      </c>
      <c r="D68" s="18" t="n">
        <f aca="false">D72+D76</f>
        <v>0</v>
      </c>
      <c r="E68" s="18" t="n">
        <v>0</v>
      </c>
      <c r="F68" s="16"/>
    </row>
    <row r="69" customFormat="false" ht="15" hidden="false" customHeight="false" outlineLevel="0" collapsed="false">
      <c r="A69" s="17" t="s">
        <v>17</v>
      </c>
      <c r="B69" s="18" t="n">
        <f aca="false">B73+B77</f>
        <v>106000</v>
      </c>
      <c r="C69" s="18" t="n">
        <f aca="false">C73+C77</f>
        <v>122063.97</v>
      </c>
      <c r="D69" s="18" t="n">
        <f aca="false">D73+D77</f>
        <v>40709.72</v>
      </c>
      <c r="E69" s="22" t="n">
        <f aca="false">D69/C69*100</f>
        <v>33.3511354742927</v>
      </c>
      <c r="F69" s="16"/>
    </row>
    <row r="70" customFormat="false" ht="25.35" hidden="false" customHeight="false" outlineLevel="0" collapsed="false">
      <c r="A70" s="25" t="s">
        <v>35</v>
      </c>
      <c r="B70" s="18" t="n">
        <f aca="false">B71+B72+B73</f>
        <v>43000</v>
      </c>
      <c r="C70" s="18" t="n">
        <f aca="false">C71+C72+C73</f>
        <v>61598.34</v>
      </c>
      <c r="D70" s="18" t="n">
        <f aca="false">D71+D72+D73</f>
        <v>833.31</v>
      </c>
      <c r="E70" s="22" t="n">
        <f aca="false">D70/C70*100</f>
        <v>1.35281242968561</v>
      </c>
      <c r="F70" s="26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  <c r="EV70" s="24"/>
      <c r="EW70" s="24"/>
      <c r="EX70" s="24"/>
      <c r="EY70" s="24"/>
      <c r="EZ70" s="24"/>
      <c r="FA70" s="24"/>
      <c r="FB70" s="24"/>
      <c r="FC70" s="24"/>
      <c r="FD70" s="24"/>
      <c r="FE70" s="24"/>
      <c r="FF70" s="24"/>
      <c r="FG70" s="24"/>
      <c r="FH70" s="24"/>
      <c r="FI70" s="24"/>
      <c r="FJ70" s="24"/>
      <c r="FK70" s="24"/>
      <c r="FL70" s="24"/>
      <c r="FM70" s="24"/>
      <c r="FN70" s="24"/>
      <c r="FO70" s="24"/>
      <c r="FP70" s="24"/>
      <c r="FQ70" s="24"/>
      <c r="FR70" s="24"/>
      <c r="FS70" s="24"/>
      <c r="FT70" s="24"/>
      <c r="FU70" s="24"/>
      <c r="FV70" s="24"/>
      <c r="FW70" s="24"/>
      <c r="FX70" s="24"/>
      <c r="FY70" s="24"/>
      <c r="FZ70" s="24"/>
      <c r="GA70" s="24"/>
      <c r="GB70" s="24"/>
      <c r="GC70" s="24"/>
      <c r="GD70" s="24"/>
      <c r="GE70" s="24"/>
      <c r="GF70" s="24"/>
      <c r="GG70" s="24"/>
      <c r="GH70" s="24"/>
      <c r="GI70" s="24"/>
      <c r="GJ70" s="24"/>
      <c r="GK70" s="24"/>
      <c r="GL70" s="24"/>
      <c r="GM70" s="24"/>
      <c r="GN70" s="24"/>
      <c r="GO70" s="24"/>
      <c r="GP70" s="24"/>
      <c r="GQ70" s="24"/>
      <c r="GR70" s="24"/>
      <c r="GS70" s="24"/>
      <c r="GT70" s="24"/>
      <c r="GU70" s="24"/>
      <c r="GV70" s="24"/>
      <c r="GW70" s="24"/>
      <c r="GX70" s="24"/>
      <c r="GY70" s="24"/>
      <c r="GZ70" s="24"/>
      <c r="HA70" s="24"/>
      <c r="HB70" s="24"/>
      <c r="HC70" s="24"/>
      <c r="HD70" s="24"/>
      <c r="HE70" s="24"/>
      <c r="HF70" s="24"/>
      <c r="HG70" s="24"/>
      <c r="HH70" s="24"/>
      <c r="HI70" s="24"/>
      <c r="HJ70" s="24"/>
      <c r="HK70" s="24"/>
      <c r="HL70" s="24"/>
      <c r="HM70" s="24"/>
      <c r="HN70" s="24"/>
      <c r="HO70" s="24"/>
      <c r="HP70" s="24"/>
      <c r="HQ70" s="24"/>
      <c r="HR70" s="24"/>
      <c r="HS70" s="24"/>
      <c r="HT70" s="24"/>
      <c r="HU70" s="24"/>
      <c r="HV70" s="24"/>
      <c r="HW70" s="24"/>
      <c r="HX70" s="24"/>
      <c r="HY70" s="24"/>
      <c r="HZ70" s="24"/>
      <c r="IA70" s="24"/>
      <c r="IB70" s="24"/>
      <c r="IC70" s="24"/>
      <c r="ID70" s="24"/>
      <c r="IE70" s="24"/>
      <c r="IF70" s="24"/>
      <c r="IG70" s="24"/>
      <c r="IH70" s="24"/>
      <c r="II70" s="24"/>
      <c r="IJ70" s="24"/>
      <c r="IK70" s="24"/>
      <c r="IL70" s="24"/>
      <c r="IM70" s="24"/>
      <c r="IN70" s="24"/>
      <c r="IO70" s="24"/>
      <c r="IP70" s="24"/>
      <c r="IQ70" s="24"/>
      <c r="IR70" s="24"/>
      <c r="IS70" s="24"/>
      <c r="IT70" s="24"/>
      <c r="IU70" s="24"/>
      <c r="IV70" s="24"/>
      <c r="IW70" s="24"/>
    </row>
    <row r="71" customFormat="false" ht="15" hidden="false" customHeight="false" outlineLevel="0" collapsed="false">
      <c r="A71" s="17" t="s">
        <v>15</v>
      </c>
      <c r="B71" s="18" t="n">
        <v>0</v>
      </c>
      <c r="C71" s="18" t="n">
        <v>0</v>
      </c>
      <c r="D71" s="18" t="n">
        <v>0</v>
      </c>
      <c r="E71" s="18" t="n">
        <v>0</v>
      </c>
      <c r="F71" s="16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  <c r="DT71" s="24"/>
      <c r="DU71" s="24"/>
      <c r="DV71" s="24"/>
      <c r="DW71" s="24"/>
      <c r="DX71" s="24"/>
      <c r="DY71" s="24"/>
      <c r="DZ71" s="24"/>
      <c r="EA71" s="24"/>
      <c r="EB71" s="24"/>
      <c r="EC71" s="24"/>
      <c r="ED71" s="24"/>
      <c r="EE71" s="24"/>
      <c r="EF71" s="24"/>
      <c r="EG71" s="24"/>
      <c r="EH71" s="24"/>
      <c r="EI71" s="24"/>
      <c r="EJ71" s="24"/>
      <c r="EK71" s="24"/>
      <c r="EL71" s="24"/>
      <c r="EM71" s="24"/>
      <c r="EN71" s="24"/>
      <c r="EO71" s="24"/>
      <c r="EP71" s="24"/>
      <c r="EQ71" s="24"/>
      <c r="ER71" s="24"/>
      <c r="ES71" s="24"/>
      <c r="ET71" s="24"/>
      <c r="EU71" s="24"/>
      <c r="EV71" s="24"/>
      <c r="EW71" s="24"/>
      <c r="EX71" s="24"/>
      <c r="EY71" s="24"/>
      <c r="EZ71" s="24"/>
      <c r="FA71" s="24"/>
      <c r="FB71" s="24"/>
      <c r="FC71" s="24"/>
      <c r="FD71" s="24"/>
      <c r="FE71" s="24"/>
      <c r="FF71" s="24"/>
      <c r="FG71" s="24"/>
      <c r="FH71" s="24"/>
      <c r="FI71" s="24"/>
      <c r="FJ71" s="24"/>
      <c r="FK71" s="24"/>
      <c r="FL71" s="24"/>
      <c r="FM71" s="24"/>
      <c r="FN71" s="24"/>
      <c r="FO71" s="24"/>
      <c r="FP71" s="24"/>
      <c r="FQ71" s="24"/>
      <c r="FR71" s="24"/>
      <c r="FS71" s="24"/>
      <c r="FT71" s="24"/>
      <c r="FU71" s="24"/>
      <c r="FV71" s="24"/>
      <c r="FW71" s="24"/>
      <c r="FX71" s="24"/>
      <c r="FY71" s="24"/>
      <c r="FZ71" s="24"/>
      <c r="GA71" s="24"/>
      <c r="GB71" s="24"/>
      <c r="GC71" s="24"/>
      <c r="GD71" s="24"/>
      <c r="GE71" s="24"/>
      <c r="GF71" s="24"/>
      <c r="GG71" s="24"/>
      <c r="GH71" s="24"/>
      <c r="GI71" s="24"/>
      <c r="GJ71" s="24"/>
      <c r="GK71" s="24"/>
      <c r="GL71" s="24"/>
      <c r="GM71" s="24"/>
      <c r="GN71" s="24"/>
      <c r="GO71" s="24"/>
      <c r="GP71" s="24"/>
      <c r="GQ71" s="24"/>
      <c r="GR71" s="24"/>
      <c r="GS71" s="24"/>
      <c r="GT71" s="24"/>
      <c r="GU71" s="24"/>
      <c r="GV71" s="24"/>
      <c r="GW71" s="24"/>
      <c r="GX71" s="24"/>
      <c r="GY71" s="24"/>
      <c r="GZ71" s="24"/>
      <c r="HA71" s="24"/>
      <c r="HB71" s="24"/>
      <c r="HC71" s="24"/>
      <c r="HD71" s="24"/>
      <c r="HE71" s="24"/>
      <c r="HF71" s="24"/>
      <c r="HG71" s="24"/>
      <c r="HH71" s="24"/>
      <c r="HI71" s="24"/>
      <c r="HJ71" s="24"/>
      <c r="HK71" s="24"/>
      <c r="HL71" s="24"/>
      <c r="HM71" s="24"/>
      <c r="HN71" s="24"/>
      <c r="HO71" s="24"/>
      <c r="HP71" s="24"/>
      <c r="HQ71" s="24"/>
      <c r="HR71" s="24"/>
      <c r="HS71" s="24"/>
      <c r="HT71" s="24"/>
      <c r="HU71" s="24"/>
      <c r="HV71" s="24"/>
      <c r="HW71" s="24"/>
      <c r="HX71" s="24"/>
      <c r="HY71" s="24"/>
      <c r="HZ71" s="24"/>
      <c r="IA71" s="24"/>
      <c r="IB71" s="24"/>
      <c r="IC71" s="24"/>
      <c r="ID71" s="24"/>
      <c r="IE71" s="24"/>
      <c r="IF71" s="24"/>
      <c r="IG71" s="24"/>
      <c r="IH71" s="24"/>
      <c r="II71" s="24"/>
      <c r="IJ71" s="24"/>
      <c r="IK71" s="24"/>
      <c r="IL71" s="24"/>
      <c r="IM71" s="24"/>
      <c r="IN71" s="24"/>
      <c r="IO71" s="24"/>
      <c r="IP71" s="24"/>
      <c r="IQ71" s="24"/>
      <c r="IR71" s="24"/>
      <c r="IS71" s="24"/>
      <c r="IT71" s="24"/>
      <c r="IU71" s="24"/>
      <c r="IV71" s="24"/>
      <c r="IW71" s="24"/>
    </row>
    <row r="72" customFormat="false" ht="15" hidden="false" customHeight="false" outlineLevel="0" collapsed="false">
      <c r="A72" s="17" t="s">
        <v>16</v>
      </c>
      <c r="B72" s="18" t="n">
        <v>0</v>
      </c>
      <c r="C72" s="18" t="n">
        <v>17750.26</v>
      </c>
      <c r="D72" s="18" t="n">
        <v>0</v>
      </c>
      <c r="E72" s="22" t="n">
        <f aca="false">D72/C72*100</f>
        <v>0</v>
      </c>
      <c r="F72" s="16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  <c r="ES72" s="24"/>
      <c r="ET72" s="24"/>
      <c r="EU72" s="24"/>
      <c r="EV72" s="24"/>
      <c r="EW72" s="24"/>
      <c r="EX72" s="24"/>
      <c r="EY72" s="24"/>
      <c r="EZ72" s="24"/>
      <c r="FA72" s="24"/>
      <c r="FB72" s="24"/>
      <c r="FC72" s="24"/>
      <c r="FD72" s="24"/>
      <c r="FE72" s="24"/>
      <c r="FF72" s="24"/>
      <c r="FG72" s="24"/>
      <c r="FH72" s="24"/>
      <c r="FI72" s="24"/>
      <c r="FJ72" s="24"/>
      <c r="FK72" s="24"/>
      <c r="FL72" s="24"/>
      <c r="FM72" s="24"/>
      <c r="FN72" s="24"/>
      <c r="FO72" s="24"/>
      <c r="FP72" s="24"/>
      <c r="FQ72" s="24"/>
      <c r="FR72" s="24"/>
      <c r="FS72" s="24"/>
      <c r="FT72" s="24"/>
      <c r="FU72" s="24"/>
      <c r="FV72" s="24"/>
      <c r="FW72" s="24"/>
      <c r="FX72" s="24"/>
      <c r="FY72" s="24"/>
      <c r="FZ72" s="24"/>
      <c r="GA72" s="24"/>
      <c r="GB72" s="24"/>
      <c r="GC72" s="24"/>
      <c r="GD72" s="24"/>
      <c r="GE72" s="24"/>
      <c r="GF72" s="24"/>
      <c r="GG72" s="24"/>
      <c r="GH72" s="24"/>
      <c r="GI72" s="24"/>
      <c r="GJ72" s="24"/>
      <c r="GK72" s="24"/>
      <c r="GL72" s="24"/>
      <c r="GM72" s="24"/>
      <c r="GN72" s="24"/>
      <c r="GO72" s="24"/>
      <c r="GP72" s="24"/>
      <c r="GQ72" s="24"/>
      <c r="GR72" s="24"/>
      <c r="GS72" s="24"/>
      <c r="GT72" s="24"/>
      <c r="GU72" s="24"/>
      <c r="GV72" s="24"/>
      <c r="GW72" s="24"/>
      <c r="GX72" s="24"/>
      <c r="GY72" s="24"/>
      <c r="GZ72" s="24"/>
      <c r="HA72" s="24"/>
      <c r="HB72" s="24"/>
      <c r="HC72" s="24"/>
      <c r="HD72" s="24"/>
      <c r="HE72" s="24"/>
      <c r="HF72" s="24"/>
      <c r="HG72" s="24"/>
      <c r="HH72" s="24"/>
      <c r="HI72" s="24"/>
      <c r="HJ72" s="24"/>
      <c r="HK72" s="24"/>
      <c r="HL72" s="24"/>
      <c r="HM72" s="24"/>
      <c r="HN72" s="24"/>
      <c r="HO72" s="24"/>
      <c r="HP72" s="24"/>
      <c r="HQ72" s="24"/>
      <c r="HR72" s="24"/>
      <c r="HS72" s="24"/>
      <c r="HT72" s="24"/>
      <c r="HU72" s="24"/>
      <c r="HV72" s="24"/>
      <c r="HW72" s="24"/>
      <c r="HX72" s="24"/>
      <c r="HY72" s="24"/>
      <c r="HZ72" s="24"/>
      <c r="IA72" s="24"/>
      <c r="IB72" s="24"/>
      <c r="IC72" s="24"/>
      <c r="ID72" s="24"/>
      <c r="IE72" s="24"/>
      <c r="IF72" s="24"/>
      <c r="IG72" s="24"/>
      <c r="IH72" s="24"/>
      <c r="II72" s="24"/>
      <c r="IJ72" s="24"/>
      <c r="IK72" s="24"/>
      <c r="IL72" s="24"/>
      <c r="IM72" s="24"/>
      <c r="IN72" s="24"/>
      <c r="IO72" s="24"/>
      <c r="IP72" s="24"/>
      <c r="IQ72" s="24"/>
      <c r="IR72" s="24"/>
      <c r="IS72" s="24"/>
      <c r="IT72" s="24"/>
      <c r="IU72" s="24"/>
      <c r="IV72" s="24"/>
      <c r="IW72" s="24"/>
    </row>
    <row r="73" customFormat="false" ht="15" hidden="false" customHeight="false" outlineLevel="0" collapsed="false">
      <c r="A73" s="17" t="s">
        <v>17</v>
      </c>
      <c r="B73" s="18" t="n">
        <v>43000</v>
      </c>
      <c r="C73" s="18" t="n">
        <f aca="false">61598.34-C72</f>
        <v>43848.08</v>
      </c>
      <c r="D73" s="18" t="n">
        <f aca="false">833.31-D72</f>
        <v>833.31</v>
      </c>
      <c r="E73" s="22" t="n">
        <f aca="false">D73/C73*100</f>
        <v>1.90044809259607</v>
      </c>
      <c r="F73" s="16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  <c r="DT73" s="24"/>
      <c r="DU73" s="24"/>
      <c r="DV73" s="24"/>
      <c r="DW73" s="24"/>
      <c r="DX73" s="24"/>
      <c r="DY73" s="24"/>
      <c r="DZ73" s="24"/>
      <c r="EA73" s="24"/>
      <c r="EB73" s="24"/>
      <c r="EC73" s="24"/>
      <c r="ED73" s="24"/>
      <c r="EE73" s="24"/>
      <c r="EF73" s="24"/>
      <c r="EG73" s="24"/>
      <c r="EH73" s="24"/>
      <c r="EI73" s="24"/>
      <c r="EJ73" s="24"/>
      <c r="EK73" s="24"/>
      <c r="EL73" s="24"/>
      <c r="EM73" s="24"/>
      <c r="EN73" s="24"/>
      <c r="EO73" s="24"/>
      <c r="EP73" s="24"/>
      <c r="EQ73" s="24"/>
      <c r="ER73" s="24"/>
      <c r="ES73" s="24"/>
      <c r="ET73" s="24"/>
      <c r="EU73" s="24"/>
      <c r="EV73" s="24"/>
      <c r="EW73" s="24"/>
      <c r="EX73" s="24"/>
      <c r="EY73" s="24"/>
      <c r="EZ73" s="24"/>
      <c r="FA73" s="24"/>
      <c r="FB73" s="24"/>
      <c r="FC73" s="24"/>
      <c r="FD73" s="24"/>
      <c r="FE73" s="24"/>
      <c r="FF73" s="24"/>
      <c r="FG73" s="24"/>
      <c r="FH73" s="24"/>
      <c r="FI73" s="24"/>
      <c r="FJ73" s="24"/>
      <c r="FK73" s="24"/>
      <c r="FL73" s="24"/>
      <c r="FM73" s="24"/>
      <c r="FN73" s="24"/>
      <c r="FO73" s="24"/>
      <c r="FP73" s="24"/>
      <c r="FQ73" s="24"/>
      <c r="FR73" s="24"/>
      <c r="FS73" s="24"/>
      <c r="FT73" s="24"/>
      <c r="FU73" s="24"/>
      <c r="FV73" s="24"/>
      <c r="FW73" s="24"/>
      <c r="FX73" s="24"/>
      <c r="FY73" s="24"/>
      <c r="FZ73" s="24"/>
      <c r="GA73" s="24"/>
      <c r="GB73" s="24"/>
      <c r="GC73" s="24"/>
      <c r="GD73" s="24"/>
      <c r="GE73" s="24"/>
      <c r="GF73" s="24"/>
      <c r="GG73" s="24"/>
      <c r="GH73" s="24"/>
      <c r="GI73" s="24"/>
      <c r="GJ73" s="24"/>
      <c r="GK73" s="24"/>
      <c r="GL73" s="24"/>
      <c r="GM73" s="24"/>
      <c r="GN73" s="24"/>
      <c r="GO73" s="24"/>
      <c r="GP73" s="24"/>
      <c r="GQ73" s="24"/>
      <c r="GR73" s="24"/>
      <c r="GS73" s="24"/>
      <c r="GT73" s="24"/>
      <c r="GU73" s="24"/>
      <c r="GV73" s="24"/>
      <c r="GW73" s="24"/>
      <c r="GX73" s="24"/>
      <c r="GY73" s="24"/>
      <c r="GZ73" s="24"/>
      <c r="HA73" s="24"/>
      <c r="HB73" s="24"/>
      <c r="HC73" s="24"/>
      <c r="HD73" s="24"/>
      <c r="HE73" s="24"/>
      <c r="HF73" s="24"/>
      <c r="HG73" s="24"/>
      <c r="HH73" s="24"/>
      <c r="HI73" s="24"/>
      <c r="HJ73" s="24"/>
      <c r="HK73" s="24"/>
      <c r="HL73" s="24"/>
      <c r="HM73" s="24"/>
      <c r="HN73" s="24"/>
      <c r="HO73" s="24"/>
      <c r="HP73" s="24"/>
      <c r="HQ73" s="24"/>
      <c r="HR73" s="24"/>
      <c r="HS73" s="24"/>
      <c r="HT73" s="24"/>
      <c r="HU73" s="24"/>
      <c r="HV73" s="24"/>
      <c r="HW73" s="24"/>
      <c r="HX73" s="24"/>
      <c r="HY73" s="24"/>
      <c r="HZ73" s="24"/>
      <c r="IA73" s="24"/>
      <c r="IB73" s="24"/>
      <c r="IC73" s="24"/>
      <c r="ID73" s="24"/>
      <c r="IE73" s="24"/>
      <c r="IF73" s="24"/>
      <c r="IG73" s="24"/>
      <c r="IH73" s="24"/>
      <c r="II73" s="24"/>
      <c r="IJ73" s="24"/>
      <c r="IK73" s="24"/>
      <c r="IL73" s="24"/>
      <c r="IM73" s="24"/>
      <c r="IN73" s="24"/>
      <c r="IO73" s="24"/>
      <c r="IP73" s="24"/>
      <c r="IQ73" s="24"/>
      <c r="IR73" s="24"/>
      <c r="IS73" s="24"/>
      <c r="IT73" s="24"/>
      <c r="IU73" s="24"/>
      <c r="IV73" s="24"/>
      <c r="IW73" s="24"/>
    </row>
    <row r="74" customFormat="false" ht="37.3" hidden="false" customHeight="false" outlineLevel="0" collapsed="false">
      <c r="A74" s="25" t="s">
        <v>29</v>
      </c>
      <c r="B74" s="18" t="n">
        <f aca="false">B75+B76+B77</f>
        <v>63000</v>
      </c>
      <c r="C74" s="18" t="n">
        <f aca="false">C75+C76+C77</f>
        <v>166497.89</v>
      </c>
      <c r="D74" s="18" t="n">
        <f aca="false">D75+D76+D77</f>
        <v>39876.41</v>
      </c>
      <c r="E74" s="22" t="n">
        <f aca="false">D74/C74*100</f>
        <v>23.9500993075648</v>
      </c>
      <c r="F74" s="26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  <c r="DT74" s="24"/>
      <c r="DU74" s="24"/>
      <c r="DV74" s="24"/>
      <c r="DW74" s="24"/>
      <c r="DX74" s="24"/>
      <c r="DY74" s="24"/>
      <c r="DZ74" s="24"/>
      <c r="EA74" s="24"/>
      <c r="EB74" s="24"/>
      <c r="EC74" s="24"/>
      <c r="ED74" s="24"/>
      <c r="EE74" s="24"/>
      <c r="EF74" s="24"/>
      <c r="EG74" s="24"/>
      <c r="EH74" s="24"/>
      <c r="EI74" s="24"/>
      <c r="EJ74" s="24"/>
      <c r="EK74" s="24"/>
      <c r="EL74" s="24"/>
      <c r="EM74" s="24"/>
      <c r="EN74" s="24"/>
      <c r="EO74" s="24"/>
      <c r="EP74" s="24"/>
      <c r="EQ74" s="24"/>
      <c r="ER74" s="24"/>
      <c r="ES74" s="24"/>
      <c r="ET74" s="24"/>
      <c r="EU74" s="24"/>
      <c r="EV74" s="24"/>
      <c r="EW74" s="24"/>
      <c r="EX74" s="24"/>
      <c r="EY74" s="24"/>
      <c r="EZ74" s="24"/>
      <c r="FA74" s="24"/>
      <c r="FB74" s="24"/>
      <c r="FC74" s="24"/>
      <c r="FD74" s="24"/>
      <c r="FE74" s="24"/>
      <c r="FF74" s="24"/>
      <c r="FG74" s="24"/>
      <c r="FH74" s="24"/>
      <c r="FI74" s="24"/>
      <c r="FJ74" s="24"/>
      <c r="FK74" s="24"/>
      <c r="FL74" s="24"/>
      <c r="FM74" s="24"/>
      <c r="FN74" s="24"/>
      <c r="FO74" s="24"/>
      <c r="FP74" s="24"/>
      <c r="FQ74" s="24"/>
      <c r="FR74" s="24"/>
      <c r="FS74" s="24"/>
      <c r="FT74" s="24"/>
      <c r="FU74" s="24"/>
      <c r="FV74" s="24"/>
      <c r="FW74" s="24"/>
      <c r="FX74" s="24"/>
      <c r="FY74" s="24"/>
      <c r="FZ74" s="24"/>
      <c r="GA74" s="24"/>
      <c r="GB74" s="24"/>
      <c r="GC74" s="24"/>
      <c r="GD74" s="24"/>
      <c r="GE74" s="24"/>
      <c r="GF74" s="24"/>
      <c r="GG74" s="24"/>
      <c r="GH74" s="24"/>
      <c r="GI74" s="24"/>
      <c r="GJ74" s="24"/>
      <c r="GK74" s="24"/>
      <c r="GL74" s="24"/>
      <c r="GM74" s="24"/>
      <c r="GN74" s="24"/>
      <c r="GO74" s="24"/>
      <c r="GP74" s="24"/>
      <c r="GQ74" s="24"/>
      <c r="GR74" s="24"/>
      <c r="GS74" s="24"/>
      <c r="GT74" s="24"/>
      <c r="GU74" s="24"/>
      <c r="GV74" s="24"/>
      <c r="GW74" s="24"/>
      <c r="GX74" s="24"/>
      <c r="GY74" s="24"/>
      <c r="GZ74" s="24"/>
      <c r="HA74" s="24"/>
      <c r="HB74" s="24"/>
      <c r="HC74" s="24"/>
      <c r="HD74" s="24"/>
      <c r="HE74" s="24"/>
      <c r="HF74" s="24"/>
      <c r="HG74" s="24"/>
      <c r="HH74" s="24"/>
      <c r="HI74" s="24"/>
      <c r="HJ74" s="24"/>
      <c r="HK74" s="24"/>
      <c r="HL74" s="24"/>
      <c r="HM74" s="24"/>
      <c r="HN74" s="24"/>
      <c r="HO74" s="24"/>
      <c r="HP74" s="24"/>
      <c r="HQ74" s="24"/>
      <c r="HR74" s="24"/>
      <c r="HS74" s="24"/>
      <c r="HT74" s="24"/>
      <c r="HU74" s="24"/>
      <c r="HV74" s="24"/>
      <c r="HW74" s="24"/>
      <c r="HX74" s="24"/>
      <c r="HY74" s="24"/>
      <c r="HZ74" s="24"/>
      <c r="IA74" s="24"/>
      <c r="IB74" s="24"/>
      <c r="IC74" s="24"/>
      <c r="ID74" s="24"/>
      <c r="IE74" s="24"/>
      <c r="IF74" s="24"/>
      <c r="IG74" s="24"/>
      <c r="IH74" s="24"/>
      <c r="II74" s="24"/>
      <c r="IJ74" s="24"/>
      <c r="IK74" s="24"/>
      <c r="IL74" s="24"/>
      <c r="IM74" s="24"/>
      <c r="IN74" s="24"/>
      <c r="IO74" s="24"/>
      <c r="IP74" s="24"/>
      <c r="IQ74" s="24"/>
      <c r="IR74" s="24"/>
      <c r="IS74" s="24"/>
      <c r="IT74" s="24"/>
      <c r="IU74" s="24"/>
      <c r="IV74" s="24"/>
      <c r="IW74" s="24"/>
    </row>
    <row r="75" customFormat="false" ht="15" hidden="false" customHeight="false" outlineLevel="0" collapsed="false">
      <c r="A75" s="17" t="s">
        <v>15</v>
      </c>
      <c r="B75" s="18" t="n">
        <v>0</v>
      </c>
      <c r="C75" s="18" t="n">
        <v>0</v>
      </c>
      <c r="D75" s="18" t="n">
        <v>0</v>
      </c>
      <c r="E75" s="18" t="n">
        <v>0</v>
      </c>
      <c r="F75" s="16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  <c r="EH75" s="24"/>
      <c r="EI75" s="24"/>
      <c r="EJ75" s="24"/>
      <c r="EK75" s="24"/>
      <c r="EL75" s="24"/>
      <c r="EM75" s="24"/>
      <c r="EN75" s="24"/>
      <c r="EO75" s="24"/>
      <c r="EP75" s="24"/>
      <c r="EQ75" s="24"/>
      <c r="ER75" s="24"/>
      <c r="ES75" s="24"/>
      <c r="ET75" s="24"/>
      <c r="EU75" s="24"/>
      <c r="EV75" s="24"/>
      <c r="EW75" s="24"/>
      <c r="EX75" s="24"/>
      <c r="EY75" s="24"/>
      <c r="EZ75" s="24"/>
      <c r="FA75" s="24"/>
      <c r="FB75" s="24"/>
      <c r="FC75" s="24"/>
      <c r="FD75" s="24"/>
      <c r="FE75" s="24"/>
      <c r="FF75" s="24"/>
      <c r="FG75" s="24"/>
      <c r="FH75" s="24"/>
      <c r="FI75" s="24"/>
      <c r="FJ75" s="24"/>
      <c r="FK75" s="24"/>
      <c r="FL75" s="24"/>
      <c r="FM75" s="24"/>
      <c r="FN75" s="24"/>
      <c r="FO75" s="24"/>
      <c r="FP75" s="24"/>
      <c r="FQ75" s="24"/>
      <c r="FR75" s="24"/>
      <c r="FS75" s="24"/>
      <c r="FT75" s="24"/>
      <c r="FU75" s="24"/>
      <c r="FV75" s="24"/>
      <c r="FW75" s="24"/>
      <c r="FX75" s="24"/>
      <c r="FY75" s="24"/>
      <c r="FZ75" s="24"/>
      <c r="GA75" s="24"/>
      <c r="GB75" s="24"/>
      <c r="GC75" s="24"/>
      <c r="GD75" s="24"/>
      <c r="GE75" s="24"/>
      <c r="GF75" s="24"/>
      <c r="GG75" s="24"/>
      <c r="GH75" s="24"/>
      <c r="GI75" s="24"/>
      <c r="GJ75" s="24"/>
      <c r="GK75" s="24"/>
      <c r="GL75" s="24"/>
      <c r="GM75" s="24"/>
      <c r="GN75" s="24"/>
      <c r="GO75" s="24"/>
      <c r="GP75" s="24"/>
      <c r="GQ75" s="24"/>
      <c r="GR75" s="24"/>
      <c r="GS75" s="24"/>
      <c r="GT75" s="24"/>
      <c r="GU75" s="24"/>
      <c r="GV75" s="24"/>
      <c r="GW75" s="24"/>
      <c r="GX75" s="24"/>
      <c r="GY75" s="24"/>
      <c r="GZ75" s="24"/>
      <c r="HA75" s="24"/>
      <c r="HB75" s="24"/>
      <c r="HC75" s="24"/>
      <c r="HD75" s="24"/>
      <c r="HE75" s="24"/>
      <c r="HF75" s="24"/>
      <c r="HG75" s="24"/>
      <c r="HH75" s="24"/>
      <c r="HI75" s="24"/>
      <c r="HJ75" s="24"/>
      <c r="HK75" s="24"/>
      <c r="HL75" s="24"/>
      <c r="HM75" s="24"/>
      <c r="HN75" s="24"/>
      <c r="HO75" s="24"/>
      <c r="HP75" s="24"/>
      <c r="HQ75" s="24"/>
      <c r="HR75" s="24"/>
      <c r="HS75" s="24"/>
      <c r="HT75" s="24"/>
      <c r="HU75" s="24"/>
      <c r="HV75" s="24"/>
      <c r="HW75" s="24"/>
      <c r="HX75" s="24"/>
      <c r="HY75" s="24"/>
      <c r="HZ75" s="24"/>
      <c r="IA75" s="24"/>
      <c r="IB75" s="24"/>
      <c r="IC75" s="24"/>
      <c r="ID75" s="24"/>
      <c r="IE75" s="24"/>
      <c r="IF75" s="24"/>
      <c r="IG75" s="24"/>
      <c r="IH75" s="24"/>
      <c r="II75" s="24"/>
      <c r="IJ75" s="24"/>
      <c r="IK75" s="24"/>
      <c r="IL75" s="24"/>
      <c r="IM75" s="24"/>
      <c r="IN75" s="24"/>
      <c r="IO75" s="24"/>
      <c r="IP75" s="24"/>
      <c r="IQ75" s="24"/>
      <c r="IR75" s="24"/>
      <c r="IS75" s="24"/>
      <c r="IT75" s="24"/>
      <c r="IU75" s="24"/>
      <c r="IV75" s="24"/>
      <c r="IW75" s="24"/>
    </row>
    <row r="76" customFormat="false" ht="15" hidden="false" customHeight="false" outlineLevel="0" collapsed="false">
      <c r="A76" s="17" t="s">
        <v>16</v>
      </c>
      <c r="B76" s="18" t="n">
        <v>0</v>
      </c>
      <c r="C76" s="18" t="n">
        <v>88282</v>
      </c>
      <c r="D76" s="18" t="n">
        <v>0</v>
      </c>
      <c r="E76" s="22" t="n">
        <v>0</v>
      </c>
      <c r="F76" s="16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4"/>
      <c r="EU76" s="24"/>
      <c r="EV76" s="24"/>
      <c r="EW76" s="24"/>
      <c r="EX76" s="24"/>
      <c r="EY76" s="24"/>
      <c r="EZ76" s="24"/>
      <c r="FA76" s="24"/>
      <c r="FB76" s="24"/>
      <c r="FC76" s="24"/>
      <c r="FD76" s="24"/>
      <c r="FE76" s="24"/>
      <c r="FF76" s="24"/>
      <c r="FG76" s="24"/>
      <c r="FH76" s="24"/>
      <c r="FI76" s="24"/>
      <c r="FJ76" s="24"/>
      <c r="FK76" s="24"/>
      <c r="FL76" s="24"/>
      <c r="FM76" s="24"/>
      <c r="FN76" s="24"/>
      <c r="FO76" s="24"/>
      <c r="FP76" s="24"/>
      <c r="FQ76" s="24"/>
      <c r="FR76" s="24"/>
      <c r="FS76" s="24"/>
      <c r="FT76" s="24"/>
      <c r="FU76" s="24"/>
      <c r="FV76" s="24"/>
      <c r="FW76" s="24"/>
      <c r="FX76" s="24"/>
      <c r="FY76" s="24"/>
      <c r="FZ76" s="24"/>
      <c r="GA76" s="24"/>
      <c r="GB76" s="24"/>
      <c r="GC76" s="24"/>
      <c r="GD76" s="24"/>
      <c r="GE76" s="24"/>
      <c r="GF76" s="24"/>
      <c r="GG76" s="24"/>
      <c r="GH76" s="24"/>
      <c r="GI76" s="24"/>
      <c r="GJ76" s="24"/>
      <c r="GK76" s="24"/>
      <c r="GL76" s="24"/>
      <c r="GM76" s="24"/>
      <c r="GN76" s="24"/>
      <c r="GO76" s="24"/>
      <c r="GP76" s="24"/>
      <c r="GQ76" s="24"/>
      <c r="GR76" s="24"/>
      <c r="GS76" s="24"/>
      <c r="GT76" s="24"/>
      <c r="GU76" s="24"/>
      <c r="GV76" s="24"/>
      <c r="GW76" s="24"/>
      <c r="GX76" s="24"/>
      <c r="GY76" s="24"/>
      <c r="GZ76" s="24"/>
      <c r="HA76" s="24"/>
      <c r="HB76" s="24"/>
      <c r="HC76" s="24"/>
      <c r="HD76" s="24"/>
      <c r="HE76" s="24"/>
      <c r="HF76" s="24"/>
      <c r="HG76" s="24"/>
      <c r="HH76" s="24"/>
      <c r="HI76" s="24"/>
      <c r="HJ76" s="24"/>
      <c r="HK76" s="24"/>
      <c r="HL76" s="24"/>
      <c r="HM76" s="24"/>
      <c r="HN76" s="24"/>
      <c r="HO76" s="24"/>
      <c r="HP76" s="24"/>
      <c r="HQ76" s="24"/>
      <c r="HR76" s="24"/>
      <c r="HS76" s="24"/>
      <c r="HT76" s="24"/>
      <c r="HU76" s="24"/>
      <c r="HV76" s="24"/>
      <c r="HW76" s="24"/>
      <c r="HX76" s="24"/>
      <c r="HY76" s="24"/>
      <c r="HZ76" s="24"/>
      <c r="IA76" s="24"/>
      <c r="IB76" s="24"/>
      <c r="IC76" s="24"/>
      <c r="ID76" s="24"/>
      <c r="IE76" s="24"/>
      <c r="IF76" s="24"/>
      <c r="IG76" s="24"/>
      <c r="IH76" s="24"/>
      <c r="II76" s="24"/>
      <c r="IJ76" s="24"/>
      <c r="IK76" s="24"/>
      <c r="IL76" s="24"/>
      <c r="IM76" s="24"/>
      <c r="IN76" s="24"/>
      <c r="IO76" s="24"/>
      <c r="IP76" s="24"/>
      <c r="IQ76" s="24"/>
      <c r="IR76" s="24"/>
      <c r="IS76" s="24"/>
      <c r="IT76" s="24"/>
      <c r="IU76" s="24"/>
      <c r="IV76" s="24"/>
      <c r="IW76" s="24"/>
    </row>
    <row r="77" customFormat="false" ht="15" hidden="false" customHeight="false" outlineLevel="0" collapsed="false">
      <c r="A77" s="17" t="s">
        <v>17</v>
      </c>
      <c r="B77" s="18" t="n">
        <v>63000</v>
      </c>
      <c r="C77" s="18" t="n">
        <f aca="false">166497.89-C76</f>
        <v>78215.89</v>
      </c>
      <c r="D77" s="18" t="n">
        <f aca="false">39876.41-D76</f>
        <v>39876.41</v>
      </c>
      <c r="E77" s="22" t="n">
        <f aca="false">D77/C77*100</f>
        <v>50.9824921764618</v>
      </c>
      <c r="F77" s="16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/>
      <c r="EG77" s="24"/>
      <c r="EH77" s="24"/>
      <c r="EI77" s="24"/>
      <c r="EJ77" s="24"/>
      <c r="EK77" s="24"/>
      <c r="EL77" s="24"/>
      <c r="EM77" s="24"/>
      <c r="EN77" s="24"/>
      <c r="EO77" s="24"/>
      <c r="EP77" s="24"/>
      <c r="EQ77" s="24"/>
      <c r="ER77" s="24"/>
      <c r="ES77" s="24"/>
      <c r="ET77" s="24"/>
      <c r="EU77" s="24"/>
      <c r="EV77" s="24"/>
      <c r="EW77" s="24"/>
      <c r="EX77" s="24"/>
      <c r="EY77" s="24"/>
      <c r="EZ77" s="24"/>
      <c r="FA77" s="24"/>
      <c r="FB77" s="24"/>
      <c r="FC77" s="24"/>
      <c r="FD77" s="24"/>
      <c r="FE77" s="24"/>
      <c r="FF77" s="24"/>
      <c r="FG77" s="24"/>
      <c r="FH77" s="24"/>
      <c r="FI77" s="24"/>
      <c r="FJ77" s="24"/>
      <c r="FK77" s="24"/>
      <c r="FL77" s="24"/>
      <c r="FM77" s="24"/>
      <c r="FN77" s="24"/>
      <c r="FO77" s="24"/>
      <c r="FP77" s="24"/>
      <c r="FQ77" s="24"/>
      <c r="FR77" s="24"/>
      <c r="FS77" s="24"/>
      <c r="FT77" s="24"/>
      <c r="FU77" s="24"/>
      <c r="FV77" s="24"/>
      <c r="FW77" s="24"/>
      <c r="FX77" s="24"/>
      <c r="FY77" s="24"/>
      <c r="FZ77" s="24"/>
      <c r="GA77" s="24"/>
      <c r="GB77" s="24"/>
      <c r="GC77" s="24"/>
      <c r="GD77" s="24"/>
      <c r="GE77" s="24"/>
      <c r="GF77" s="24"/>
      <c r="GG77" s="24"/>
      <c r="GH77" s="24"/>
      <c r="GI77" s="24"/>
      <c r="GJ77" s="24"/>
      <c r="GK77" s="24"/>
      <c r="GL77" s="24"/>
      <c r="GM77" s="24"/>
      <c r="GN77" s="24"/>
      <c r="GO77" s="24"/>
      <c r="GP77" s="24"/>
      <c r="GQ77" s="24"/>
      <c r="GR77" s="24"/>
      <c r="GS77" s="24"/>
      <c r="GT77" s="24"/>
      <c r="GU77" s="24"/>
      <c r="GV77" s="24"/>
      <c r="GW77" s="24"/>
      <c r="GX77" s="24"/>
      <c r="GY77" s="24"/>
      <c r="GZ77" s="24"/>
      <c r="HA77" s="24"/>
      <c r="HB77" s="24"/>
      <c r="HC77" s="24"/>
      <c r="HD77" s="24"/>
      <c r="HE77" s="24"/>
      <c r="HF77" s="24"/>
      <c r="HG77" s="24"/>
      <c r="HH77" s="24"/>
      <c r="HI77" s="24"/>
      <c r="HJ77" s="24"/>
      <c r="HK77" s="24"/>
      <c r="HL77" s="24"/>
      <c r="HM77" s="24"/>
      <c r="HN77" s="24"/>
      <c r="HO77" s="24"/>
      <c r="HP77" s="24"/>
      <c r="HQ77" s="24"/>
      <c r="HR77" s="24"/>
      <c r="HS77" s="24"/>
      <c r="HT77" s="24"/>
      <c r="HU77" s="24"/>
      <c r="HV77" s="24"/>
      <c r="HW77" s="24"/>
      <c r="HX77" s="24"/>
      <c r="HY77" s="24"/>
      <c r="HZ77" s="24"/>
      <c r="IA77" s="24"/>
      <c r="IB77" s="24"/>
      <c r="IC77" s="24"/>
      <c r="ID77" s="24"/>
      <c r="IE77" s="24"/>
      <c r="IF77" s="24"/>
      <c r="IG77" s="24"/>
      <c r="IH77" s="24"/>
      <c r="II77" s="24"/>
      <c r="IJ77" s="24"/>
      <c r="IK77" s="24"/>
      <c r="IL77" s="24"/>
      <c r="IM77" s="24"/>
      <c r="IN77" s="24"/>
      <c r="IO77" s="24"/>
      <c r="IP77" s="24"/>
      <c r="IQ77" s="24"/>
      <c r="IR77" s="24"/>
      <c r="IS77" s="24"/>
      <c r="IT77" s="24"/>
      <c r="IU77" s="24"/>
      <c r="IV77" s="24"/>
      <c r="IW77" s="24"/>
    </row>
    <row r="80" customFormat="false" ht="15" hidden="false" customHeight="false" outlineLevel="0" collapsed="false">
      <c r="A80" s="1" t="s">
        <v>36</v>
      </c>
    </row>
    <row r="81" customFormat="false" ht="15" hidden="false" customHeight="false" outlineLevel="0" collapsed="false">
      <c r="A81" s="1" t="s">
        <v>37</v>
      </c>
    </row>
    <row r="82" customFormat="false" ht="15" hidden="false" customHeight="false" outlineLevel="0" collapsed="false">
      <c r="A82" s="1" t="s">
        <v>38</v>
      </c>
    </row>
    <row r="83" customFormat="false" ht="15" hidden="false" customHeight="false" outlineLevel="0" collapsed="false">
      <c r="A83" s="1" t="s">
        <v>39</v>
      </c>
    </row>
    <row r="84" customFormat="false" ht="15" hidden="false" customHeight="false" outlineLevel="0" collapsed="false">
      <c r="A84" s="1" t="s">
        <v>40</v>
      </c>
    </row>
    <row r="179" customFormat="false" ht="15" hidden="false" customHeight="false" outlineLevel="0" collapsed="false">
      <c r="A179" s="1" t="s">
        <v>41</v>
      </c>
    </row>
  </sheetData>
  <mergeCells count="9">
    <mergeCell ref="A2:F2"/>
    <mergeCell ref="A3:F3"/>
    <mergeCell ref="A4:F4"/>
    <mergeCell ref="A6:F6"/>
    <mergeCell ref="A8:F8"/>
    <mergeCell ref="A10:A11"/>
    <mergeCell ref="B10:C10"/>
    <mergeCell ref="E10:E11"/>
    <mergeCell ref="F10:F1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H44"/>
  <sheetViews>
    <sheetView showFormulas="false" showGridLines="true" showRowColHeaders="true" showZeros="true" rightToLeft="false" tabSelected="false" showOutlineSymbols="true" defaultGridColor="true" view="normal" topLeftCell="A11" colorId="64" zoomScale="100" zoomScaleNormal="100" zoomScalePageLayoutView="100" workbookViewId="0">
      <selection pane="topLeft" activeCell="H47" activeCellId="0" sqref="H47"/>
    </sheetView>
  </sheetViews>
  <sheetFormatPr defaultColWidth="9.1484375" defaultRowHeight="15" customHeight="false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19.86"/>
    <col collapsed="false" customWidth="true" hidden="false" outlineLevel="0" max="3" min="3" style="1" width="6.85"/>
    <col collapsed="false" customWidth="false" hidden="false" outlineLevel="0" max="6" min="4" style="1" width="9.14"/>
    <col collapsed="false" customWidth="true" hidden="false" outlineLevel="0" max="7" min="7" style="1" width="11.85"/>
    <col collapsed="false" customWidth="true" hidden="false" outlineLevel="0" max="8" min="8" style="1" width="25.29"/>
    <col collapsed="false" customWidth="false" hidden="false" outlineLevel="0" max="16384" min="9" style="1" width="9.14"/>
  </cols>
  <sheetData>
    <row r="2" customFormat="false" ht="15" hidden="false" customHeight="false" outlineLevel="0" collapsed="false">
      <c r="A2" s="4" t="s">
        <v>42</v>
      </c>
      <c r="B2" s="4"/>
      <c r="C2" s="4"/>
      <c r="D2" s="4"/>
      <c r="E2" s="4"/>
      <c r="F2" s="4"/>
      <c r="G2" s="4"/>
      <c r="H2" s="4"/>
    </row>
    <row r="4" customFormat="false" ht="42" hidden="false" customHeight="true" outlineLevel="0" collapsed="false">
      <c r="A4" s="28" t="s">
        <v>43</v>
      </c>
      <c r="B4" s="28" t="s">
        <v>44</v>
      </c>
      <c r="C4" s="28" t="s">
        <v>45</v>
      </c>
      <c r="D4" s="28" t="s">
        <v>46</v>
      </c>
      <c r="E4" s="28"/>
      <c r="F4" s="28"/>
      <c r="G4" s="28"/>
      <c r="H4" s="28" t="s">
        <v>47</v>
      </c>
    </row>
    <row r="5" customFormat="false" ht="75" hidden="false" customHeight="true" outlineLevel="0" collapsed="false">
      <c r="A5" s="28"/>
      <c r="B5" s="28"/>
      <c r="C5" s="28"/>
      <c r="D5" s="28" t="s">
        <v>48</v>
      </c>
      <c r="E5" s="28" t="s">
        <v>49</v>
      </c>
      <c r="F5" s="28"/>
      <c r="G5" s="28"/>
      <c r="H5" s="28"/>
    </row>
    <row r="6" customFormat="false" ht="15" hidden="false" customHeight="false" outlineLevel="0" collapsed="false">
      <c r="A6" s="28"/>
      <c r="B6" s="28"/>
      <c r="C6" s="28"/>
      <c r="D6" s="28"/>
      <c r="E6" s="29" t="s">
        <v>50</v>
      </c>
      <c r="F6" s="29" t="s">
        <v>51</v>
      </c>
      <c r="G6" s="29" t="s">
        <v>52</v>
      </c>
      <c r="H6" s="28"/>
    </row>
    <row r="7" customFormat="false" ht="15" hidden="false" customHeight="false" outlineLevel="0" collapsed="false">
      <c r="A7" s="16" t="n">
        <v>1</v>
      </c>
      <c r="B7" s="16" t="n">
        <v>2</v>
      </c>
      <c r="C7" s="16" t="n">
        <v>3</v>
      </c>
      <c r="D7" s="16" t="n">
        <v>4</v>
      </c>
      <c r="E7" s="16" t="n">
        <v>5</v>
      </c>
      <c r="F7" s="16" t="n">
        <v>6</v>
      </c>
      <c r="G7" s="16"/>
      <c r="H7" s="16" t="n">
        <v>7</v>
      </c>
    </row>
    <row r="8" customFormat="false" ht="85.05" hidden="false" customHeight="false" outlineLevel="0" collapsed="false">
      <c r="A8" s="9" t="n">
        <v>1</v>
      </c>
      <c r="B8" s="30" t="s">
        <v>53</v>
      </c>
      <c r="C8" s="29" t="s">
        <v>54</v>
      </c>
      <c r="D8" s="31" t="n">
        <v>65.2</v>
      </c>
      <c r="E8" s="32" t="s">
        <v>55</v>
      </c>
      <c r="F8" s="31" t="n">
        <v>69</v>
      </c>
      <c r="G8" s="33" t="n">
        <f aca="false">F8/E8*100</f>
        <v>100.729927007299</v>
      </c>
      <c r="H8" s="16"/>
    </row>
    <row r="9" customFormat="false" ht="120.85" hidden="false" customHeight="false" outlineLevel="0" collapsed="false">
      <c r="A9" s="9" t="n">
        <v>2</v>
      </c>
      <c r="B9" s="30" t="s">
        <v>56</v>
      </c>
      <c r="C9" s="29" t="s">
        <v>54</v>
      </c>
      <c r="D9" s="34" t="n">
        <v>82.9</v>
      </c>
      <c r="E9" s="34" t="n">
        <v>88.8</v>
      </c>
      <c r="F9" s="34" t="n">
        <v>88.8</v>
      </c>
      <c r="G9" s="33" t="n">
        <f aca="false">F9/E9*100</f>
        <v>100</v>
      </c>
      <c r="H9" s="16"/>
    </row>
    <row r="10" customFormat="false" ht="85.05" hidden="false" customHeight="false" outlineLevel="0" collapsed="false">
      <c r="A10" s="9" t="n">
        <v>3</v>
      </c>
      <c r="B10" s="30" t="s">
        <v>57</v>
      </c>
      <c r="C10" s="29" t="s">
        <v>54</v>
      </c>
      <c r="D10" s="31" t="n">
        <v>55</v>
      </c>
      <c r="E10" s="35" t="n">
        <v>59</v>
      </c>
      <c r="F10" s="34" t="n">
        <v>59</v>
      </c>
      <c r="G10" s="33" t="n">
        <f aca="false">F10/E10*100</f>
        <v>100</v>
      </c>
      <c r="H10" s="16"/>
    </row>
    <row r="11" customFormat="false" ht="216.4" hidden="false" customHeight="false" outlineLevel="0" collapsed="false">
      <c r="A11" s="9" t="n">
        <v>4</v>
      </c>
      <c r="B11" s="30" t="s">
        <v>58</v>
      </c>
      <c r="C11" s="29" t="s">
        <v>59</v>
      </c>
      <c r="D11" s="31" t="n">
        <v>342</v>
      </c>
      <c r="E11" s="35" t="n">
        <v>334</v>
      </c>
      <c r="F11" s="34" t="n">
        <v>353</v>
      </c>
      <c r="G11" s="33" t="n">
        <f aca="false">E11/F11*100</f>
        <v>94.6175637393768</v>
      </c>
      <c r="H11" s="29" t="s">
        <v>60</v>
      </c>
    </row>
    <row r="12" customFormat="false" ht="15" hidden="true" customHeight="false" outlineLevel="0" collapsed="false">
      <c r="A12" s="29"/>
      <c r="B12" s="29"/>
      <c r="C12" s="29"/>
      <c r="D12" s="29"/>
      <c r="E12" s="29"/>
      <c r="F12" s="29"/>
      <c r="G12" s="36" t="e">
        <f aca="false">F12/E12*100</f>
        <v>#DIV/0!</v>
      </c>
      <c r="H12" s="16"/>
    </row>
    <row r="13" customFormat="false" ht="15" hidden="true" customHeight="false" outlineLevel="0" collapsed="false">
      <c r="A13" s="29"/>
      <c r="B13" s="29"/>
      <c r="C13" s="29"/>
      <c r="D13" s="29"/>
      <c r="E13" s="29"/>
      <c r="F13" s="29"/>
      <c r="G13" s="36" t="e">
        <f aca="false">F13/E13*100</f>
        <v>#DIV/0!</v>
      </c>
      <c r="H13" s="16"/>
    </row>
    <row r="14" customFormat="false" ht="15" hidden="true" customHeight="false" outlineLevel="0" collapsed="false">
      <c r="A14" s="29"/>
      <c r="B14" s="29"/>
      <c r="C14" s="29"/>
      <c r="D14" s="29"/>
      <c r="E14" s="29"/>
      <c r="F14" s="29"/>
      <c r="G14" s="36" t="e">
        <f aca="false">F14/E14*100</f>
        <v>#DIV/0!</v>
      </c>
      <c r="H14" s="16"/>
    </row>
    <row r="15" customFormat="false" ht="15" hidden="true" customHeight="false" outlineLevel="0" collapsed="false">
      <c r="A15" s="29"/>
      <c r="B15" s="29"/>
      <c r="C15" s="29"/>
      <c r="D15" s="29"/>
      <c r="E15" s="29"/>
      <c r="F15" s="29"/>
      <c r="G15" s="36" t="e">
        <f aca="false">F15/E15*100</f>
        <v>#DIV/0!</v>
      </c>
      <c r="H15" s="16"/>
    </row>
    <row r="16" customFormat="false" ht="15" hidden="true" customHeight="false" outlineLevel="0" collapsed="false">
      <c r="A16" s="29"/>
      <c r="B16" s="29"/>
      <c r="C16" s="29"/>
      <c r="D16" s="29"/>
      <c r="E16" s="29"/>
      <c r="F16" s="29"/>
      <c r="G16" s="36" t="e">
        <f aca="false">F16/E16*100</f>
        <v>#DIV/0!</v>
      </c>
      <c r="H16" s="16"/>
    </row>
    <row r="17" customFormat="false" ht="15" hidden="true" customHeight="false" outlineLevel="0" collapsed="false">
      <c r="A17" s="29"/>
      <c r="B17" s="29"/>
      <c r="C17" s="29"/>
      <c r="D17" s="29"/>
      <c r="E17" s="29"/>
      <c r="F17" s="29"/>
      <c r="G17" s="36" t="e">
        <f aca="false">F17/E17*100</f>
        <v>#DIV/0!</v>
      </c>
      <c r="H17" s="16"/>
    </row>
    <row r="18" customFormat="false" ht="15" hidden="true" customHeight="false" outlineLevel="0" collapsed="false">
      <c r="A18" s="29"/>
      <c r="B18" s="29"/>
      <c r="C18" s="29"/>
      <c r="D18" s="29"/>
      <c r="E18" s="29"/>
      <c r="F18" s="29"/>
      <c r="G18" s="36" t="e">
        <f aca="false">F18/E18*100</f>
        <v>#DIV/0!</v>
      </c>
      <c r="H18" s="16"/>
    </row>
    <row r="19" customFormat="false" ht="15" hidden="true" customHeight="false" outlineLevel="0" collapsed="false">
      <c r="A19" s="16"/>
      <c r="B19" s="16"/>
      <c r="C19" s="16"/>
      <c r="D19" s="16"/>
      <c r="E19" s="16"/>
      <c r="F19" s="16"/>
      <c r="G19" s="36" t="e">
        <f aca="false">F19/E19*100</f>
        <v>#DIV/0!</v>
      </c>
      <c r="H19" s="16"/>
    </row>
    <row r="20" customFormat="false" ht="15" hidden="true" customHeight="false" outlineLevel="0" collapsed="false">
      <c r="A20" s="16"/>
      <c r="B20" s="16"/>
      <c r="C20" s="16"/>
      <c r="D20" s="16"/>
      <c r="E20" s="16"/>
      <c r="F20" s="16"/>
      <c r="G20" s="36" t="e">
        <f aca="false">F20/E20*100</f>
        <v>#DIV/0!</v>
      </c>
      <c r="H20" s="16"/>
    </row>
    <row r="21" customFormat="false" ht="15" hidden="true" customHeight="false" outlineLevel="0" collapsed="false">
      <c r="A21" s="16"/>
      <c r="B21" s="16"/>
      <c r="C21" s="16"/>
      <c r="D21" s="16"/>
      <c r="E21" s="16"/>
      <c r="F21" s="16"/>
      <c r="G21" s="36" t="e">
        <f aca="false">F21/E21*100</f>
        <v>#DIV/0!</v>
      </c>
      <c r="H21" s="16"/>
    </row>
    <row r="22" customFormat="false" ht="15" hidden="true" customHeight="false" outlineLevel="0" collapsed="false">
      <c r="A22" s="16"/>
      <c r="B22" s="16"/>
      <c r="C22" s="16"/>
      <c r="D22" s="16"/>
      <c r="E22" s="16"/>
      <c r="F22" s="16"/>
      <c r="G22" s="36" t="e">
        <f aca="false">F22/E22*100</f>
        <v>#DIV/0!</v>
      </c>
      <c r="H22" s="16"/>
    </row>
    <row r="23" customFormat="false" ht="15" hidden="true" customHeight="false" outlineLevel="0" collapsed="false">
      <c r="A23" s="16"/>
      <c r="B23" s="16"/>
      <c r="C23" s="16"/>
      <c r="D23" s="16"/>
      <c r="E23" s="16"/>
      <c r="F23" s="16"/>
      <c r="G23" s="36" t="e">
        <f aca="false">F23/E23*100</f>
        <v>#DIV/0!</v>
      </c>
      <c r="H23" s="16"/>
    </row>
    <row r="24" customFormat="false" ht="15" hidden="true" customHeight="false" outlineLevel="0" collapsed="false">
      <c r="A24" s="16"/>
      <c r="B24" s="16"/>
      <c r="C24" s="16"/>
      <c r="D24" s="16"/>
      <c r="E24" s="16"/>
      <c r="F24" s="16"/>
      <c r="G24" s="36" t="e">
        <f aca="false">F24/E24*100</f>
        <v>#DIV/0!</v>
      </c>
      <c r="H24" s="16"/>
    </row>
    <row r="25" customFormat="false" ht="15" hidden="true" customHeight="false" outlineLevel="0" collapsed="false">
      <c r="A25" s="16"/>
      <c r="B25" s="16"/>
      <c r="C25" s="16"/>
      <c r="D25" s="16"/>
      <c r="E25" s="16"/>
      <c r="F25" s="16"/>
      <c r="G25" s="36" t="e">
        <f aca="false">F25/E25*100</f>
        <v>#DIV/0!</v>
      </c>
      <c r="H25" s="16"/>
    </row>
    <row r="26" customFormat="false" ht="15" hidden="true" customHeight="false" outlineLevel="0" collapsed="false">
      <c r="A26" s="16"/>
      <c r="B26" s="16"/>
      <c r="C26" s="16"/>
      <c r="D26" s="16"/>
      <c r="E26" s="16"/>
      <c r="F26" s="16"/>
      <c r="G26" s="36" t="e">
        <f aca="false">F26/E26*100</f>
        <v>#DIV/0!</v>
      </c>
      <c r="H26" s="16"/>
    </row>
    <row r="27" customFormat="false" ht="15" hidden="true" customHeight="false" outlineLevel="0" collapsed="false">
      <c r="A27" s="16"/>
      <c r="B27" s="16"/>
      <c r="C27" s="16"/>
      <c r="D27" s="16"/>
      <c r="E27" s="16"/>
      <c r="F27" s="16"/>
      <c r="G27" s="36" t="e">
        <f aca="false">F27/E27*100</f>
        <v>#DIV/0!</v>
      </c>
      <c r="H27" s="16"/>
    </row>
    <row r="28" customFormat="false" ht="15" hidden="true" customHeight="false" outlineLevel="0" collapsed="false">
      <c r="A28" s="16"/>
      <c r="B28" s="16"/>
      <c r="C28" s="16"/>
      <c r="D28" s="16"/>
      <c r="E28" s="16"/>
      <c r="F28" s="16"/>
      <c r="G28" s="36" t="e">
        <f aca="false">F28/E28*100</f>
        <v>#DIV/0!</v>
      </c>
      <c r="H28" s="16"/>
    </row>
    <row r="29" customFormat="false" ht="15" hidden="true" customHeight="false" outlineLevel="0" collapsed="false">
      <c r="A29" s="16"/>
      <c r="B29" s="16"/>
      <c r="C29" s="16"/>
      <c r="D29" s="16"/>
      <c r="E29" s="16"/>
      <c r="F29" s="16"/>
      <c r="G29" s="36" t="e">
        <f aca="false">F29/E29*100</f>
        <v>#DIV/0!</v>
      </c>
      <c r="H29" s="16"/>
    </row>
    <row r="30" customFormat="false" ht="15" hidden="true" customHeight="false" outlineLevel="0" collapsed="false">
      <c r="A30" s="16"/>
      <c r="B30" s="16"/>
      <c r="C30" s="16"/>
      <c r="D30" s="16"/>
      <c r="E30" s="16"/>
      <c r="F30" s="16"/>
      <c r="G30" s="36" t="e">
        <f aca="false">F30/E30*100</f>
        <v>#DIV/0!</v>
      </c>
      <c r="H30" s="16"/>
    </row>
    <row r="31" customFormat="false" ht="15" hidden="true" customHeight="false" outlineLevel="0" collapsed="false">
      <c r="A31" s="16"/>
      <c r="B31" s="16"/>
      <c r="C31" s="16"/>
      <c r="D31" s="16"/>
      <c r="E31" s="16"/>
      <c r="F31" s="16"/>
      <c r="G31" s="36" t="e">
        <f aca="false">F31/E31*100</f>
        <v>#DIV/0!</v>
      </c>
      <c r="H31" s="16"/>
    </row>
    <row r="32" customFormat="false" ht="15" hidden="true" customHeight="false" outlineLevel="0" collapsed="false">
      <c r="A32" s="16"/>
      <c r="B32" s="16"/>
      <c r="C32" s="16"/>
      <c r="D32" s="16"/>
      <c r="E32" s="16"/>
      <c r="F32" s="16"/>
      <c r="G32" s="36" t="e">
        <f aca="false">F32/E32*100</f>
        <v>#DIV/0!</v>
      </c>
      <c r="H32" s="16"/>
    </row>
    <row r="33" customFormat="false" ht="15" hidden="true" customHeight="false" outlineLevel="0" collapsed="false">
      <c r="A33" s="16"/>
      <c r="B33" s="16"/>
      <c r="C33" s="16"/>
      <c r="D33" s="16"/>
      <c r="E33" s="16"/>
      <c r="F33" s="16"/>
      <c r="G33" s="36" t="e">
        <f aca="false">F33/E33*100</f>
        <v>#DIV/0!</v>
      </c>
      <c r="H33" s="16"/>
    </row>
    <row r="34" customFormat="false" ht="15" hidden="true" customHeight="false" outlineLevel="0" collapsed="false">
      <c r="A34" s="16"/>
      <c r="B34" s="16"/>
      <c r="C34" s="16"/>
      <c r="D34" s="16"/>
      <c r="E34" s="16"/>
      <c r="F34" s="16"/>
      <c r="G34" s="36" t="e">
        <f aca="false">F34/E34*100</f>
        <v>#DIV/0!</v>
      </c>
      <c r="H34" s="16"/>
    </row>
    <row r="35" customFormat="false" ht="15" hidden="true" customHeight="false" outlineLevel="0" collapsed="false">
      <c r="A35" s="16"/>
      <c r="B35" s="16"/>
      <c r="C35" s="16"/>
      <c r="D35" s="16"/>
      <c r="E35" s="16"/>
      <c r="F35" s="16"/>
      <c r="G35" s="36" t="e">
        <f aca="false">F35/E35*100</f>
        <v>#DIV/0!</v>
      </c>
      <c r="H35" s="16"/>
    </row>
    <row r="36" customFormat="false" ht="15" hidden="true" customHeight="false" outlineLevel="0" collapsed="false">
      <c r="A36" s="16"/>
      <c r="B36" s="16"/>
      <c r="C36" s="16"/>
      <c r="D36" s="16"/>
      <c r="E36" s="16"/>
      <c r="F36" s="16"/>
      <c r="G36" s="36" t="e">
        <f aca="false">F36/E36*100</f>
        <v>#DIV/0!</v>
      </c>
      <c r="H36" s="16"/>
    </row>
    <row r="37" customFormat="false" ht="15" hidden="true" customHeight="false" outlineLevel="0" collapsed="false">
      <c r="A37" s="16"/>
      <c r="B37" s="16"/>
      <c r="C37" s="16"/>
      <c r="D37" s="16"/>
      <c r="E37" s="16"/>
      <c r="F37" s="16"/>
      <c r="G37" s="36" t="e">
        <f aca="false">F37/E37*100</f>
        <v>#DIV/0!</v>
      </c>
      <c r="H37" s="16"/>
    </row>
    <row r="38" customFormat="false" ht="15" hidden="true" customHeight="false" outlineLevel="0" collapsed="false">
      <c r="A38" s="16"/>
      <c r="B38" s="16"/>
      <c r="C38" s="16"/>
      <c r="D38" s="16"/>
      <c r="E38" s="16"/>
      <c r="F38" s="16"/>
      <c r="G38" s="36" t="e">
        <f aca="false">F38/E38*100</f>
        <v>#DIV/0!</v>
      </c>
      <c r="H38" s="16"/>
    </row>
    <row r="39" customFormat="false" ht="15" hidden="true" customHeight="false" outlineLevel="0" collapsed="false">
      <c r="A39" s="16"/>
      <c r="B39" s="16"/>
      <c r="C39" s="16"/>
      <c r="D39" s="16"/>
      <c r="E39" s="16"/>
      <c r="F39" s="16"/>
      <c r="G39" s="36" t="e">
        <f aca="false">F39/E39*100</f>
        <v>#DIV/0!</v>
      </c>
      <c r="H39" s="16"/>
    </row>
    <row r="40" customFormat="false" ht="15" hidden="true" customHeight="false" outlineLevel="0" collapsed="false">
      <c r="A40" s="16"/>
      <c r="B40" s="16"/>
      <c r="C40" s="16"/>
      <c r="D40" s="16"/>
      <c r="E40" s="16"/>
      <c r="F40" s="16"/>
      <c r="G40" s="36" t="e">
        <f aca="false">F40/E40*100</f>
        <v>#DIV/0!</v>
      </c>
      <c r="H40" s="16"/>
    </row>
    <row r="41" customFormat="false" ht="15" hidden="true" customHeight="false" outlineLevel="0" collapsed="false">
      <c r="A41" s="16"/>
      <c r="B41" s="16"/>
      <c r="C41" s="16"/>
      <c r="D41" s="16"/>
      <c r="E41" s="16"/>
      <c r="F41" s="16"/>
      <c r="G41" s="36" t="e">
        <f aca="false">F41/E41*100</f>
        <v>#DIV/0!</v>
      </c>
      <c r="H41" s="16"/>
    </row>
    <row r="42" customFormat="false" ht="15" hidden="true" customHeight="false" outlineLevel="0" collapsed="false">
      <c r="A42" s="16"/>
      <c r="B42" s="16"/>
      <c r="C42" s="16"/>
      <c r="D42" s="16"/>
      <c r="E42" s="16"/>
      <c r="F42" s="16"/>
      <c r="G42" s="36" t="e">
        <f aca="false">F42/E42*100</f>
        <v>#DIV/0!</v>
      </c>
      <c r="H42" s="16"/>
    </row>
    <row r="43" customFormat="false" ht="15" hidden="true" customHeight="false" outlineLevel="0" collapsed="false">
      <c r="A43" s="16"/>
      <c r="B43" s="16"/>
      <c r="C43" s="16"/>
      <c r="D43" s="16"/>
      <c r="E43" s="16"/>
      <c r="F43" s="16"/>
      <c r="G43" s="36" t="e">
        <f aca="false">F43/E43*100</f>
        <v>#DIV/0!</v>
      </c>
      <c r="H43" s="16"/>
    </row>
    <row r="44" customFormat="false" ht="15" hidden="false" customHeight="false" outlineLevel="0" collapsed="false">
      <c r="F44" s="37" t="s">
        <v>61</v>
      </c>
      <c r="G44" s="37" t="n">
        <f aca="false">SUM(G8:G11)/A11</f>
        <v>98.836872686669</v>
      </c>
    </row>
  </sheetData>
  <mergeCells count="8">
    <mergeCell ref="A2:H2"/>
    <mergeCell ref="A4:A6"/>
    <mergeCell ref="B4:B6"/>
    <mergeCell ref="C4:C6"/>
    <mergeCell ref="D4:G4"/>
    <mergeCell ref="H4:H6"/>
    <mergeCell ref="D5:D6"/>
    <mergeCell ref="E5:G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3:P5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30" activeCellId="0" sqref="I30"/>
    </sheetView>
  </sheetViews>
  <sheetFormatPr defaultColWidth="9.1484375" defaultRowHeight="13.8" customHeight="false" zeroHeight="false" outlineLevelRow="0" outlineLevelCol="0"/>
  <cols>
    <col collapsed="false" customWidth="false" hidden="false" outlineLevel="0" max="1" min="1" style="38" width="9.14"/>
    <col collapsed="false" customWidth="true" hidden="false" outlineLevel="0" max="2" min="2" style="38" width="19.86"/>
    <col collapsed="false" customWidth="false" hidden="false" outlineLevel="0" max="16384" min="3" style="38" width="9.14"/>
  </cols>
  <sheetData>
    <row r="3" customFormat="false" ht="15" hidden="false" customHeight="true" outlineLevel="0" collapsed="false">
      <c r="A3" s="39" t="s">
        <v>62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customFormat="false" ht="17.25" hidden="false" customHeight="true" outlineLevel="0" collapsed="false">
      <c r="A4" s="39" t="s">
        <v>63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</row>
    <row r="6" customFormat="false" ht="15.75" hidden="false" customHeight="true" outlineLevel="0" collapsed="false">
      <c r="A6" s="39" t="s">
        <v>64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</row>
    <row r="8" customFormat="false" ht="60" hidden="false" customHeight="true" outlineLevel="0" collapsed="false">
      <c r="A8" s="40" t="s">
        <v>43</v>
      </c>
      <c r="B8" s="40" t="s">
        <v>65</v>
      </c>
      <c r="C8" s="40" t="s">
        <v>66</v>
      </c>
      <c r="D8" s="40" t="s">
        <v>67</v>
      </c>
      <c r="E8" s="40"/>
      <c r="F8" s="40"/>
      <c r="G8" s="40"/>
      <c r="H8" s="40"/>
      <c r="I8" s="40"/>
      <c r="J8" s="40"/>
      <c r="K8" s="40"/>
      <c r="L8" s="40"/>
      <c r="M8" s="40"/>
      <c r="N8" s="40"/>
      <c r="O8" s="40" t="s">
        <v>68</v>
      </c>
      <c r="P8" s="40" t="s">
        <v>69</v>
      </c>
    </row>
    <row r="9" customFormat="false" ht="13.8" hidden="false" customHeight="false" outlineLevel="0" collapsed="false">
      <c r="A9" s="40"/>
      <c r="B9" s="40"/>
      <c r="C9" s="40"/>
      <c r="D9" s="40" t="s">
        <v>70</v>
      </c>
      <c r="E9" s="40" t="s">
        <v>71</v>
      </c>
      <c r="F9" s="40" t="s">
        <v>72</v>
      </c>
      <c r="G9" s="40" t="s">
        <v>73</v>
      </c>
      <c r="H9" s="40" t="s">
        <v>74</v>
      </c>
      <c r="I9" s="40" t="s">
        <v>75</v>
      </c>
      <c r="J9" s="40" t="s">
        <v>76</v>
      </c>
      <c r="K9" s="40" t="s">
        <v>77</v>
      </c>
      <c r="L9" s="40" t="s">
        <v>78</v>
      </c>
      <c r="M9" s="40" t="s">
        <v>79</v>
      </c>
      <c r="N9" s="40" t="s">
        <v>80</v>
      </c>
      <c r="O9" s="40"/>
      <c r="P9" s="40"/>
    </row>
    <row r="10" customFormat="false" ht="13.8" hidden="false" customHeight="false" outlineLevel="0" collapsed="false">
      <c r="A10" s="41" t="n">
        <v>1</v>
      </c>
      <c r="B10" s="40" t="n">
        <v>2</v>
      </c>
      <c r="C10" s="40" t="n">
        <v>3</v>
      </c>
      <c r="D10" s="40" t="n">
        <v>4</v>
      </c>
      <c r="E10" s="41" t="n">
        <v>5</v>
      </c>
      <c r="F10" s="41" t="n">
        <v>6</v>
      </c>
      <c r="G10" s="41" t="n">
        <v>7</v>
      </c>
      <c r="H10" s="41" t="n">
        <v>8</v>
      </c>
      <c r="I10" s="41" t="n">
        <v>9</v>
      </c>
      <c r="J10" s="41" t="n">
        <v>10</v>
      </c>
      <c r="K10" s="41" t="n">
        <v>11</v>
      </c>
      <c r="L10" s="41" t="n">
        <v>12</v>
      </c>
      <c r="M10" s="41" t="n">
        <v>13</v>
      </c>
      <c r="N10" s="41" t="n">
        <v>14</v>
      </c>
      <c r="O10" s="41" t="n">
        <v>15</v>
      </c>
      <c r="P10" s="41"/>
    </row>
    <row r="11" customFormat="false" ht="19.4" hidden="false" customHeight="true" outlineLevel="0" collapsed="false">
      <c r="A11" s="42" t="n">
        <v>1</v>
      </c>
      <c r="B11" s="40" t="s">
        <v>81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</row>
    <row r="12" customFormat="false" ht="13.8" hidden="false" customHeight="false" outlineLevel="0" collapsed="false">
      <c r="A12" s="42"/>
      <c r="B12" s="40" t="s">
        <v>82</v>
      </c>
      <c r="C12" s="38" t="s">
        <v>83</v>
      </c>
      <c r="D12" s="43" t="n">
        <v>437.462</v>
      </c>
      <c r="E12" s="43" t="n">
        <v>437.462</v>
      </c>
      <c r="F12" s="43" t="n">
        <v>437.462</v>
      </c>
      <c r="G12" s="43" t="n">
        <v>437.462</v>
      </c>
      <c r="H12" s="43" t="n">
        <v>437.462</v>
      </c>
      <c r="I12" s="43" t="n">
        <v>437.462</v>
      </c>
      <c r="J12" s="43"/>
      <c r="K12" s="43"/>
      <c r="L12" s="43"/>
      <c r="M12" s="43"/>
      <c r="N12" s="43"/>
      <c r="O12" s="41"/>
      <c r="P12" s="41"/>
    </row>
    <row r="13" customFormat="false" ht="21.75" hidden="false" customHeight="true" outlineLevel="0" collapsed="false">
      <c r="A13" s="42"/>
      <c r="B13" s="40" t="s">
        <v>84</v>
      </c>
      <c r="C13" s="38" t="s">
        <v>83</v>
      </c>
      <c r="D13" s="44" t="n">
        <v>437.462</v>
      </c>
      <c r="E13" s="44" t="n">
        <v>437.462</v>
      </c>
      <c r="F13" s="44" t="n">
        <v>437.462</v>
      </c>
      <c r="G13" s="44" t="n">
        <v>437.462</v>
      </c>
      <c r="H13" s="44" t="n">
        <v>437.462</v>
      </c>
      <c r="I13" s="44" t="n">
        <v>437.462</v>
      </c>
      <c r="J13" s="44"/>
      <c r="K13" s="44"/>
      <c r="L13" s="44"/>
      <c r="M13" s="41"/>
      <c r="N13" s="41"/>
      <c r="O13" s="41"/>
      <c r="P13" s="45"/>
    </row>
    <row r="14" customFormat="false" ht="15" hidden="false" customHeight="true" outlineLevel="0" collapsed="false">
      <c r="A14" s="42" t="n">
        <v>2</v>
      </c>
      <c r="B14" s="40" t="s">
        <v>85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</row>
    <row r="15" customFormat="false" ht="13.8" hidden="false" customHeight="false" outlineLevel="0" collapsed="false">
      <c r="A15" s="42"/>
      <c r="B15" s="40" t="s">
        <v>82</v>
      </c>
      <c r="C15" s="38" t="s">
        <v>83</v>
      </c>
      <c r="D15" s="43" t="n">
        <v>225.57</v>
      </c>
      <c r="E15" s="43" t="n">
        <v>225.57</v>
      </c>
      <c r="F15" s="43" t="n">
        <v>225.57</v>
      </c>
      <c r="G15" s="43" t="n">
        <v>225.57</v>
      </c>
      <c r="H15" s="43" t="n">
        <v>225.57</v>
      </c>
      <c r="I15" s="43" t="n">
        <v>225.57</v>
      </c>
      <c r="J15" s="43"/>
      <c r="K15" s="43"/>
      <c r="L15" s="43"/>
      <c r="M15" s="43"/>
      <c r="N15" s="43"/>
      <c r="O15" s="41"/>
      <c r="P15" s="41"/>
    </row>
    <row r="16" customFormat="false" ht="13.8" hidden="false" customHeight="false" outlineLevel="0" collapsed="false">
      <c r="A16" s="42"/>
      <c r="B16" s="40" t="s">
        <v>84</v>
      </c>
      <c r="C16" s="38" t="s">
        <v>83</v>
      </c>
      <c r="D16" s="43" t="n">
        <v>225.57</v>
      </c>
      <c r="E16" s="43" t="n">
        <v>225.57</v>
      </c>
      <c r="F16" s="43" t="n">
        <v>225.57</v>
      </c>
      <c r="G16" s="43" t="n">
        <v>225.57</v>
      </c>
      <c r="H16" s="43" t="n">
        <v>225.57</v>
      </c>
      <c r="I16" s="43" t="n">
        <v>225.57</v>
      </c>
      <c r="J16" s="43"/>
      <c r="K16" s="43"/>
      <c r="L16" s="43"/>
      <c r="M16" s="43"/>
      <c r="N16" s="43"/>
      <c r="O16" s="41"/>
      <c r="P16" s="45"/>
    </row>
    <row r="17" customFormat="false" ht="15" hidden="false" customHeight="true" outlineLevel="0" collapsed="false">
      <c r="A17" s="42" t="n">
        <v>3</v>
      </c>
      <c r="B17" s="40" t="s">
        <v>86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</row>
    <row r="18" customFormat="false" ht="13.8" hidden="false" customHeight="false" outlineLevel="0" collapsed="false">
      <c r="A18" s="42"/>
      <c r="B18" s="40" t="s">
        <v>82</v>
      </c>
      <c r="C18" s="38" t="s">
        <v>83</v>
      </c>
      <c r="D18" s="43" t="n">
        <v>456.021</v>
      </c>
      <c r="E18" s="43" t="n">
        <v>456.021</v>
      </c>
      <c r="F18" s="43" t="n">
        <v>456.021</v>
      </c>
      <c r="G18" s="43" t="n">
        <v>456.021</v>
      </c>
      <c r="H18" s="43" t="n">
        <v>456.021</v>
      </c>
      <c r="I18" s="43" t="n">
        <v>456.021</v>
      </c>
      <c r="J18" s="43"/>
      <c r="K18" s="43"/>
      <c r="L18" s="43"/>
      <c r="M18" s="43"/>
      <c r="N18" s="43"/>
      <c r="O18" s="46"/>
      <c r="P18" s="41"/>
    </row>
    <row r="19" customFormat="false" ht="13.8" hidden="false" customHeight="false" outlineLevel="0" collapsed="false">
      <c r="A19" s="42"/>
      <c r="B19" s="40" t="s">
        <v>84</v>
      </c>
      <c r="C19" s="38" t="s">
        <v>83</v>
      </c>
      <c r="D19" s="44" t="n">
        <v>456.021</v>
      </c>
      <c r="E19" s="44" t="n">
        <v>456.021</v>
      </c>
      <c r="F19" s="44" t="n">
        <v>456.021</v>
      </c>
      <c r="G19" s="44" t="n">
        <v>456.021</v>
      </c>
      <c r="H19" s="44" t="n">
        <v>456.021</v>
      </c>
      <c r="I19" s="44" t="n">
        <v>456.021</v>
      </c>
      <c r="J19" s="44"/>
      <c r="K19" s="44"/>
      <c r="L19" s="44"/>
      <c r="M19" s="41"/>
      <c r="N19" s="41"/>
      <c r="O19" s="41"/>
      <c r="P19" s="45"/>
    </row>
    <row r="20" customFormat="false" ht="23.1" hidden="false" customHeight="true" outlineLevel="0" collapsed="false">
      <c r="A20" s="42" t="n">
        <v>4</v>
      </c>
      <c r="B20" s="40" t="s">
        <v>87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</row>
    <row r="21" customFormat="false" ht="13.8" hidden="false" customHeight="false" outlineLevel="0" collapsed="false">
      <c r="A21" s="42"/>
      <c r="B21" s="40" t="s">
        <v>82</v>
      </c>
      <c r="C21" s="38" t="s">
        <v>88</v>
      </c>
      <c r="D21" s="43" t="n">
        <v>3562</v>
      </c>
      <c r="E21" s="43" t="n">
        <v>3577</v>
      </c>
      <c r="F21" s="43" t="n">
        <v>3691</v>
      </c>
      <c r="G21" s="47" t="n">
        <v>3682</v>
      </c>
      <c r="H21" s="47" t="n">
        <v>3642</v>
      </c>
      <c r="I21" s="47" t="n">
        <v>3611</v>
      </c>
      <c r="J21" s="43"/>
      <c r="K21" s="43"/>
      <c r="L21" s="43"/>
      <c r="M21" s="43"/>
      <c r="N21" s="43"/>
      <c r="O21" s="46"/>
      <c r="P21" s="41"/>
    </row>
    <row r="22" customFormat="false" ht="13.8" hidden="false" customHeight="false" outlineLevel="0" collapsed="false">
      <c r="A22" s="42"/>
      <c r="B22" s="40" t="s">
        <v>84</v>
      </c>
      <c r="C22" s="38" t="s">
        <v>88</v>
      </c>
      <c r="D22" s="46" t="n">
        <v>3518</v>
      </c>
      <c r="E22" s="46" t="n">
        <v>3602</v>
      </c>
      <c r="F22" s="46" t="n">
        <v>4289</v>
      </c>
      <c r="G22" s="48" t="n">
        <v>4107</v>
      </c>
      <c r="H22" s="48" t="n">
        <v>4030</v>
      </c>
      <c r="I22" s="48" t="n">
        <v>3950</v>
      </c>
      <c r="J22" s="46"/>
      <c r="K22" s="46"/>
      <c r="L22" s="46"/>
      <c r="M22" s="41"/>
      <c r="N22" s="41"/>
      <c r="O22" s="41"/>
      <c r="P22" s="45"/>
    </row>
    <row r="23" customFormat="false" ht="15" hidden="false" customHeight="true" outlineLevel="0" collapsed="false">
      <c r="A23" s="42" t="n">
        <v>5</v>
      </c>
      <c r="B23" s="40" t="s">
        <v>89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</row>
    <row r="24" customFormat="false" ht="13.8" hidden="false" customHeight="false" outlineLevel="0" collapsed="false">
      <c r="A24" s="42"/>
      <c r="B24" s="40" t="s">
        <v>82</v>
      </c>
      <c r="C24" s="38" t="s">
        <v>90</v>
      </c>
      <c r="D24" s="43" t="n">
        <v>1</v>
      </c>
      <c r="E24" s="43" t="n">
        <v>2</v>
      </c>
      <c r="F24" s="43" t="n">
        <v>2</v>
      </c>
      <c r="G24" s="43" t="n">
        <v>2</v>
      </c>
      <c r="H24" s="43" t="n">
        <v>1</v>
      </c>
      <c r="I24" s="43" t="n">
        <v>2</v>
      </c>
      <c r="J24" s="43"/>
      <c r="K24" s="43"/>
      <c r="L24" s="43"/>
      <c r="M24" s="43"/>
      <c r="N24" s="43"/>
      <c r="O24" s="46"/>
      <c r="P24" s="41"/>
    </row>
    <row r="25" customFormat="false" ht="13.8" hidden="false" customHeight="false" outlineLevel="0" collapsed="false">
      <c r="A25" s="42"/>
      <c r="B25" s="40" t="s">
        <v>84</v>
      </c>
      <c r="C25" s="40" t="s">
        <v>90</v>
      </c>
      <c r="D25" s="46" t="n">
        <v>1</v>
      </c>
      <c r="E25" s="46" t="n">
        <v>2</v>
      </c>
      <c r="F25" s="46" t="n">
        <v>2</v>
      </c>
      <c r="G25" s="46" t="n">
        <v>2</v>
      </c>
      <c r="H25" s="46" t="n">
        <v>1</v>
      </c>
      <c r="I25" s="46" t="n">
        <v>2</v>
      </c>
      <c r="J25" s="46"/>
      <c r="K25" s="46"/>
      <c r="L25" s="46"/>
      <c r="M25" s="41"/>
      <c r="N25" s="41"/>
      <c r="O25" s="41"/>
      <c r="P25" s="45"/>
    </row>
    <row r="26" customFormat="false" ht="25.35" hidden="false" customHeight="true" outlineLevel="0" collapsed="false">
      <c r="A26" s="42" t="n">
        <v>6</v>
      </c>
      <c r="B26" s="40" t="s">
        <v>91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</row>
    <row r="27" customFormat="false" ht="13.8" hidden="false" customHeight="false" outlineLevel="0" collapsed="false">
      <c r="A27" s="42"/>
      <c r="B27" s="40" t="s">
        <v>82</v>
      </c>
      <c r="C27" s="40" t="s">
        <v>92</v>
      </c>
      <c r="D27" s="43" t="n">
        <v>0</v>
      </c>
      <c r="E27" s="43" t="n">
        <v>0</v>
      </c>
      <c r="F27" s="43" t="n">
        <v>0</v>
      </c>
      <c r="G27" s="43" t="n">
        <v>0</v>
      </c>
      <c r="H27" s="43" t="n">
        <v>0</v>
      </c>
      <c r="I27" s="43" t="n">
        <v>0</v>
      </c>
      <c r="J27" s="43"/>
      <c r="K27" s="43"/>
      <c r="L27" s="43"/>
      <c r="M27" s="43"/>
      <c r="N27" s="43"/>
      <c r="O27" s="46"/>
      <c r="P27" s="41"/>
    </row>
    <row r="28" customFormat="false" ht="13.8" hidden="false" customHeight="false" outlineLevel="0" collapsed="false">
      <c r="A28" s="42"/>
      <c r="B28" s="40" t="s">
        <v>84</v>
      </c>
      <c r="C28" s="40" t="s">
        <v>92</v>
      </c>
      <c r="D28" s="46" t="n">
        <v>0</v>
      </c>
      <c r="E28" s="46" t="n">
        <v>0</v>
      </c>
      <c r="F28" s="46" t="n">
        <v>0</v>
      </c>
      <c r="G28" s="46" t="n">
        <v>0</v>
      </c>
      <c r="H28" s="46" t="n">
        <v>0</v>
      </c>
      <c r="I28" s="46" t="n">
        <v>0</v>
      </c>
      <c r="J28" s="46"/>
      <c r="K28" s="46"/>
      <c r="L28" s="46"/>
      <c r="M28" s="41"/>
      <c r="N28" s="41"/>
      <c r="O28" s="41"/>
      <c r="P28" s="45"/>
    </row>
    <row r="29" customFormat="false" ht="25.35" hidden="false" customHeight="true" outlineLevel="0" collapsed="false">
      <c r="A29" s="42" t="n">
        <v>7</v>
      </c>
      <c r="B29" s="40" t="s">
        <v>93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</row>
    <row r="30" customFormat="false" ht="13.8" hidden="false" customHeight="false" outlineLevel="0" collapsed="false">
      <c r="A30" s="42"/>
      <c r="B30" s="40" t="s">
        <v>82</v>
      </c>
      <c r="C30" s="40" t="s">
        <v>90</v>
      </c>
      <c r="D30" s="43" t="n">
        <v>0</v>
      </c>
      <c r="E30" s="43" t="n">
        <v>0</v>
      </c>
      <c r="F30" s="43" t="n">
        <v>130</v>
      </c>
      <c r="G30" s="43" t="n">
        <v>50</v>
      </c>
      <c r="H30" s="43" t="n">
        <v>22</v>
      </c>
      <c r="I30" s="43" t="n">
        <v>115</v>
      </c>
      <c r="J30" s="43"/>
      <c r="K30" s="43"/>
      <c r="L30" s="43"/>
      <c r="M30" s="43"/>
      <c r="N30" s="43"/>
      <c r="O30" s="46"/>
      <c r="P30" s="41"/>
    </row>
    <row r="31" customFormat="false" ht="13.8" hidden="false" customHeight="false" outlineLevel="0" collapsed="false">
      <c r="A31" s="42"/>
      <c r="B31" s="40" t="s">
        <v>84</v>
      </c>
      <c r="C31" s="40" t="s">
        <v>90</v>
      </c>
      <c r="D31" s="46" t="n">
        <v>0</v>
      </c>
      <c r="E31" s="46" t="n">
        <v>0</v>
      </c>
      <c r="F31" s="46" t="n">
        <v>0</v>
      </c>
      <c r="G31" s="46" t="n">
        <v>0</v>
      </c>
      <c r="H31" s="46" t="n">
        <v>0</v>
      </c>
      <c r="I31" s="46" t="n">
        <v>0</v>
      </c>
      <c r="J31" s="46"/>
      <c r="K31" s="46"/>
      <c r="L31" s="46"/>
      <c r="M31" s="41"/>
      <c r="N31" s="41"/>
      <c r="O31" s="41"/>
      <c r="P31" s="45"/>
    </row>
    <row r="32" customFormat="false" ht="13.8" hidden="false" customHeight="true" outlineLevel="0" collapsed="false">
      <c r="A32" s="42" t="n">
        <v>8</v>
      </c>
      <c r="B32" s="40" t="s">
        <v>94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</row>
    <row r="33" customFormat="false" ht="13.8" hidden="false" customHeight="false" outlineLevel="0" collapsed="false">
      <c r="A33" s="42"/>
      <c r="B33" s="40" t="s">
        <v>82</v>
      </c>
      <c r="C33" s="40" t="s">
        <v>90</v>
      </c>
      <c r="D33" s="43" t="n">
        <v>192</v>
      </c>
      <c r="E33" s="43" t="n">
        <v>192</v>
      </c>
      <c r="F33" s="43" t="n">
        <v>192</v>
      </c>
      <c r="G33" s="43" t="n">
        <v>192</v>
      </c>
      <c r="H33" s="43" t="n">
        <v>192</v>
      </c>
      <c r="I33" s="43" t="n">
        <v>192</v>
      </c>
      <c r="J33" s="43"/>
      <c r="K33" s="43"/>
      <c r="L33" s="43"/>
      <c r="M33" s="43"/>
      <c r="N33" s="43"/>
      <c r="O33" s="46"/>
      <c r="P33" s="41"/>
    </row>
    <row r="34" customFormat="false" ht="13.8" hidden="false" customHeight="false" outlineLevel="0" collapsed="false">
      <c r="A34" s="42"/>
      <c r="B34" s="40" t="s">
        <v>84</v>
      </c>
      <c r="C34" s="40" t="s">
        <v>90</v>
      </c>
      <c r="D34" s="46" t="n">
        <v>192</v>
      </c>
      <c r="E34" s="46" t="n">
        <v>192</v>
      </c>
      <c r="F34" s="46" t="n">
        <v>192</v>
      </c>
      <c r="G34" s="46" t="n">
        <v>192</v>
      </c>
      <c r="H34" s="46" t="n">
        <v>192</v>
      </c>
      <c r="I34" s="46" t="n">
        <v>192</v>
      </c>
      <c r="J34" s="46"/>
      <c r="K34" s="46"/>
      <c r="L34" s="46"/>
      <c r="M34" s="41"/>
      <c r="N34" s="41"/>
      <c r="O34" s="41"/>
      <c r="P34" s="45"/>
    </row>
    <row r="35" customFormat="false" ht="13.8" hidden="false" customHeight="true" outlineLevel="0" collapsed="false">
      <c r="A35" s="42" t="n">
        <v>9</v>
      </c>
      <c r="B35" s="40" t="s">
        <v>95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</row>
    <row r="36" customFormat="false" ht="13.8" hidden="false" customHeight="false" outlineLevel="0" collapsed="false">
      <c r="A36" s="42"/>
      <c r="B36" s="40" t="s">
        <v>82</v>
      </c>
      <c r="C36" s="40" t="s">
        <v>90</v>
      </c>
      <c r="D36" s="43" t="n">
        <v>1662</v>
      </c>
      <c r="E36" s="43" t="n">
        <v>1662</v>
      </c>
      <c r="F36" s="43" t="n">
        <v>1662</v>
      </c>
      <c r="G36" s="43" t="n">
        <v>1662</v>
      </c>
      <c r="H36" s="43" t="n">
        <v>1662</v>
      </c>
      <c r="I36" s="43" t="n">
        <v>1662</v>
      </c>
      <c r="J36" s="43"/>
      <c r="K36" s="43"/>
      <c r="L36" s="43"/>
      <c r="M36" s="43"/>
      <c r="N36" s="43"/>
      <c r="O36" s="46"/>
      <c r="P36" s="41"/>
    </row>
    <row r="37" customFormat="false" ht="13.8" hidden="false" customHeight="false" outlineLevel="0" collapsed="false">
      <c r="A37" s="42"/>
      <c r="B37" s="40" t="s">
        <v>84</v>
      </c>
      <c r="C37" s="40" t="s">
        <v>90</v>
      </c>
      <c r="D37" s="46" t="n">
        <v>1662</v>
      </c>
      <c r="E37" s="46" t="n">
        <v>1662</v>
      </c>
      <c r="F37" s="46" t="n">
        <v>1662</v>
      </c>
      <c r="G37" s="46" t="n">
        <v>1662</v>
      </c>
      <c r="H37" s="46" t="n">
        <v>1662</v>
      </c>
      <c r="I37" s="46" t="n">
        <v>1662</v>
      </c>
      <c r="J37" s="46"/>
      <c r="K37" s="46"/>
      <c r="L37" s="46"/>
      <c r="M37" s="41"/>
      <c r="N37" s="41"/>
      <c r="O37" s="41"/>
      <c r="P37" s="45"/>
    </row>
    <row r="39" customFormat="false" ht="13.8" hidden="true" customHeight="false" outlineLevel="0" collapsed="false">
      <c r="N39" s="49" t="s">
        <v>96</v>
      </c>
      <c r="O39" s="49"/>
      <c r="P39" s="49" t="n">
        <f aca="false">(P13+P19)/2</f>
        <v>0</v>
      </c>
    </row>
    <row r="40" customFormat="false" ht="13.8" hidden="true" customHeight="false" outlineLevel="0" collapsed="false">
      <c r="N40" s="50" t="s">
        <v>97</v>
      </c>
      <c r="O40" s="50"/>
      <c r="P40" s="49" t="n">
        <f aca="false">P16/1</f>
        <v>0</v>
      </c>
    </row>
    <row r="41" customFormat="false" ht="13.8" hidden="true" customHeight="false" outlineLevel="0" collapsed="false">
      <c r="N41" s="50" t="s">
        <v>98</v>
      </c>
      <c r="O41" s="50"/>
      <c r="P41" s="49" t="n">
        <f aca="false">(P13+P19)/2</f>
        <v>0</v>
      </c>
    </row>
    <row r="42" customFormat="false" ht="13.8" hidden="true" customHeight="true" outlineLevel="0" collapsed="false">
      <c r="N42" s="51" t="s">
        <v>99</v>
      </c>
      <c r="O42" s="51"/>
      <c r="P42" s="49" t="n">
        <f aca="false">P13/1</f>
        <v>0</v>
      </c>
    </row>
    <row r="43" customFormat="false" ht="25.35" hidden="true" customHeight="true" outlineLevel="0" collapsed="false">
      <c r="N43" s="52" t="s">
        <v>100</v>
      </c>
      <c r="O43" s="52"/>
      <c r="P43" s="49" t="n">
        <f aca="false">(P22+P25)/2</f>
        <v>0</v>
      </c>
    </row>
    <row r="44" customFormat="false" ht="25.35" hidden="true" customHeight="true" outlineLevel="0" collapsed="false">
      <c r="N44" s="51" t="s">
        <v>101</v>
      </c>
      <c r="O44" s="51"/>
      <c r="P44" s="49" t="n">
        <f aca="false">P22/1</f>
        <v>0</v>
      </c>
    </row>
    <row r="45" customFormat="false" ht="13.8" hidden="true" customHeight="true" outlineLevel="0" collapsed="false">
      <c r="N45" s="51" t="s">
        <v>102</v>
      </c>
      <c r="O45" s="51"/>
      <c r="P45" s="49" t="n">
        <f aca="false">P28/1</f>
        <v>0</v>
      </c>
    </row>
    <row r="46" customFormat="false" ht="13.8" hidden="true" customHeight="true" outlineLevel="0" collapsed="false">
      <c r="N46" s="51" t="s">
        <v>103</v>
      </c>
      <c r="O46" s="51"/>
      <c r="P46" s="49" t="n">
        <f aca="false">(P31+P34)/2</f>
        <v>0</v>
      </c>
    </row>
    <row r="47" customFormat="false" ht="13.8" hidden="true" customHeight="true" outlineLevel="0" collapsed="false">
      <c r="N47" s="51" t="s">
        <v>104</v>
      </c>
      <c r="O47" s="51"/>
      <c r="P47" s="49" t="n">
        <f aca="false">P37/1</f>
        <v>0</v>
      </c>
    </row>
    <row r="51" customFormat="false" ht="58.5" hidden="true" customHeight="true" outlineLevel="0" collapsed="false">
      <c r="L51" s="53" t="s">
        <v>105</v>
      </c>
      <c r="M51" s="53"/>
      <c r="N51" s="53"/>
      <c r="O51" s="53"/>
      <c r="P51" s="54" t="n">
        <f aca="false">(P13+P16+P19+P22+P25+P28)/A26</f>
        <v>0</v>
      </c>
    </row>
  </sheetData>
  <mergeCells count="37">
    <mergeCell ref="A3:P3"/>
    <mergeCell ref="A4:P4"/>
    <mergeCell ref="A6:P6"/>
    <mergeCell ref="A8:A9"/>
    <mergeCell ref="B8:B9"/>
    <mergeCell ref="C8:C9"/>
    <mergeCell ref="D8:N8"/>
    <mergeCell ref="O8:O9"/>
    <mergeCell ref="P8:P9"/>
    <mergeCell ref="A11:A13"/>
    <mergeCell ref="B11:P11"/>
    <mergeCell ref="A14:A16"/>
    <mergeCell ref="B14:P14"/>
    <mergeCell ref="A17:A19"/>
    <mergeCell ref="B17:P17"/>
    <mergeCell ref="A20:A22"/>
    <mergeCell ref="B20:P20"/>
    <mergeCell ref="A23:A25"/>
    <mergeCell ref="B23:P23"/>
    <mergeCell ref="A26:A28"/>
    <mergeCell ref="B26:P26"/>
    <mergeCell ref="A29:A31"/>
    <mergeCell ref="B29:P29"/>
    <mergeCell ref="A32:A34"/>
    <mergeCell ref="B32:P32"/>
    <mergeCell ref="A35:A37"/>
    <mergeCell ref="B35:P35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L51:O5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9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6"/>
  <sheetViews>
    <sheetView showFormulas="false" showGridLines="true" showRowColHeaders="true" showZeros="true" rightToLeft="false" tabSelected="false" showOutlineSymbols="true" defaultGridColor="true" view="normal" topLeftCell="A90" colorId="64" zoomScale="100" zoomScaleNormal="100" zoomScalePageLayoutView="100" workbookViewId="0">
      <selection pane="topLeft" activeCell="D66" activeCellId="0" sqref="D66"/>
    </sheetView>
  </sheetViews>
  <sheetFormatPr defaultColWidth="8.6796875" defaultRowHeight="13.8" customHeight="false" zeroHeight="false" outlineLevelRow="0" outlineLevelCol="0"/>
  <cols>
    <col collapsed="false" customWidth="false" hidden="false" outlineLevel="0" max="1" min="1" style="55" width="8.68"/>
    <col collapsed="false" customWidth="true" hidden="false" outlineLevel="0" max="2" min="2" style="55" width="22.15"/>
    <col collapsed="false" customWidth="true" hidden="false" outlineLevel="0" max="3" min="3" style="55" width="19.29"/>
    <col collapsed="false" customWidth="true" hidden="false" outlineLevel="0" max="4" min="4" style="55" width="18.71"/>
    <col collapsed="false" customWidth="true" hidden="false" outlineLevel="0" max="5" min="5" style="55" width="16.29"/>
    <col collapsed="false" customWidth="true" hidden="false" outlineLevel="0" max="6" min="6" style="55" width="18.86"/>
    <col collapsed="false" customWidth="true" hidden="false" outlineLevel="0" max="7" min="7" style="55" width="28.42"/>
    <col collapsed="false" customWidth="false" hidden="true" outlineLevel="0" max="8" min="8" style="55" width="8.68"/>
    <col collapsed="false" customWidth="false" hidden="false" outlineLevel="0" max="16384" min="9" style="55" width="8.68"/>
  </cols>
  <sheetData>
    <row r="1" customFormat="false" ht="13.8" hidden="false" customHeight="false" outlineLevel="0" collapsed="false">
      <c r="A1" s="56" t="s">
        <v>106</v>
      </c>
      <c r="B1" s="56"/>
      <c r="C1" s="56"/>
      <c r="D1" s="56"/>
      <c r="E1" s="56"/>
      <c r="F1" s="56"/>
      <c r="G1" s="56"/>
      <c r="H1" s="56"/>
    </row>
    <row r="3" customFormat="false" ht="97.5" hidden="false" customHeight="true" outlineLevel="0" collapsed="false">
      <c r="A3" s="17" t="s">
        <v>107</v>
      </c>
      <c r="B3" s="17" t="s">
        <v>108</v>
      </c>
      <c r="C3" s="17" t="s">
        <v>109</v>
      </c>
      <c r="D3" s="17" t="s">
        <v>110</v>
      </c>
      <c r="E3" s="17" t="s">
        <v>111</v>
      </c>
      <c r="F3" s="17" t="s">
        <v>112</v>
      </c>
      <c r="G3" s="17" t="s">
        <v>113</v>
      </c>
      <c r="H3" s="17" t="s">
        <v>114</v>
      </c>
    </row>
    <row r="4" customFormat="false" ht="13.8" hidden="false" customHeight="false" outlineLevel="0" collapsed="false">
      <c r="A4" s="57" t="n">
        <v>1</v>
      </c>
      <c r="B4" s="17" t="n">
        <v>2</v>
      </c>
      <c r="C4" s="57" t="n">
        <v>3</v>
      </c>
      <c r="D4" s="57" t="n">
        <v>4</v>
      </c>
      <c r="E4" s="57" t="n">
        <v>5</v>
      </c>
      <c r="F4" s="57" t="n">
        <v>6</v>
      </c>
      <c r="G4" s="57" t="n">
        <v>7</v>
      </c>
      <c r="H4" s="57"/>
    </row>
    <row r="5" customFormat="false" ht="37.3" hidden="false" customHeight="true" outlineLevel="0" collapsed="false">
      <c r="A5" s="58" t="s">
        <v>115</v>
      </c>
      <c r="B5" s="59" t="s">
        <v>116</v>
      </c>
      <c r="C5" s="59"/>
      <c r="D5" s="59"/>
      <c r="E5" s="59"/>
      <c r="F5" s="59"/>
      <c r="G5" s="59"/>
      <c r="H5" s="57"/>
    </row>
    <row r="6" customFormat="false" ht="47.75" hidden="false" customHeight="true" outlineLevel="0" collapsed="false">
      <c r="A6" s="60" t="s">
        <v>117</v>
      </c>
      <c r="B6" s="61" t="s">
        <v>118</v>
      </c>
      <c r="C6" s="61"/>
      <c r="D6" s="61"/>
      <c r="E6" s="61"/>
      <c r="F6" s="61"/>
      <c r="G6" s="61"/>
      <c r="H6" s="57"/>
    </row>
    <row r="7" customFormat="false" ht="46.25" hidden="false" customHeight="true" outlineLevel="0" collapsed="false">
      <c r="A7" s="62" t="s">
        <v>119</v>
      </c>
      <c r="B7" s="63" t="s">
        <v>120</v>
      </c>
      <c r="C7" s="63"/>
      <c r="D7" s="63"/>
      <c r="E7" s="63"/>
      <c r="F7" s="63"/>
      <c r="G7" s="63"/>
      <c r="H7" s="57"/>
    </row>
    <row r="8" customFormat="false" ht="156.7" hidden="false" customHeight="true" outlineLevel="0" collapsed="false">
      <c r="A8" s="57" t="s">
        <v>121</v>
      </c>
      <c r="B8" s="17" t="s">
        <v>122</v>
      </c>
      <c r="C8" s="64" t="n">
        <v>46053</v>
      </c>
      <c r="D8" s="64" t="n">
        <v>46017</v>
      </c>
      <c r="E8" s="65" t="s">
        <v>123</v>
      </c>
      <c r="F8" s="65" t="s">
        <v>124</v>
      </c>
      <c r="G8" s="57"/>
      <c r="H8" s="57" t="s">
        <v>125</v>
      </c>
    </row>
    <row r="9" customFormat="false" ht="157.45" hidden="false" customHeight="true" outlineLevel="0" collapsed="false">
      <c r="A9" s="57" t="s">
        <v>126</v>
      </c>
      <c r="B9" s="17" t="s">
        <v>127</v>
      </c>
      <c r="C9" s="64" t="n">
        <v>46068</v>
      </c>
      <c r="D9" s="64" t="n">
        <v>46017</v>
      </c>
      <c r="E9" s="65"/>
      <c r="F9" s="65" t="s">
        <v>128</v>
      </c>
      <c r="G9" s="57"/>
      <c r="H9" s="57" t="s">
        <v>125</v>
      </c>
    </row>
    <row r="10" customFormat="false" ht="47.75" hidden="false" customHeight="true" outlineLevel="0" collapsed="false">
      <c r="A10" s="57" t="s">
        <v>129</v>
      </c>
      <c r="B10" s="17" t="s">
        <v>130</v>
      </c>
      <c r="C10" s="66" t="s">
        <v>131</v>
      </c>
      <c r="D10" s="66" t="s">
        <v>131</v>
      </c>
      <c r="E10" s="65"/>
      <c r="F10" s="65" t="s">
        <v>132</v>
      </c>
      <c r="G10" s="57"/>
      <c r="H10" s="57" t="s">
        <v>125</v>
      </c>
    </row>
    <row r="11" customFormat="false" ht="47.75" hidden="true" customHeight="true" outlineLevel="0" collapsed="false">
      <c r="A11" s="57" t="s">
        <v>133</v>
      </c>
      <c r="B11" s="17" t="s">
        <v>134</v>
      </c>
      <c r="C11" s="64" t="n">
        <v>46022</v>
      </c>
      <c r="D11" s="64" t="n">
        <v>46022</v>
      </c>
      <c r="E11" s="65"/>
      <c r="F11" s="65" t="s">
        <v>135</v>
      </c>
      <c r="G11" s="57"/>
      <c r="H11" s="57" t="s">
        <v>125</v>
      </c>
    </row>
    <row r="12" customFormat="false" ht="24.6" hidden="false" customHeight="true" outlineLevel="0" collapsed="false">
      <c r="A12" s="62" t="s">
        <v>136</v>
      </c>
      <c r="B12" s="63" t="s">
        <v>137</v>
      </c>
      <c r="C12" s="63"/>
      <c r="D12" s="63"/>
      <c r="E12" s="63"/>
      <c r="F12" s="63"/>
      <c r="G12" s="63"/>
      <c r="H12" s="57"/>
    </row>
    <row r="13" customFormat="false" ht="48.5" hidden="false" customHeight="true" outlineLevel="0" collapsed="false">
      <c r="A13" s="57" t="s">
        <v>138</v>
      </c>
      <c r="B13" s="40" t="s">
        <v>139</v>
      </c>
      <c r="C13" s="64" t="n">
        <v>46081</v>
      </c>
      <c r="D13" s="64" t="n">
        <v>46099</v>
      </c>
      <c r="E13" s="67" t="s">
        <v>140</v>
      </c>
      <c r="F13" s="17" t="s">
        <v>141</v>
      </c>
      <c r="G13" s="57"/>
      <c r="H13" s="57" t="s">
        <v>125</v>
      </c>
    </row>
    <row r="14" customFormat="false" ht="53.7" hidden="true" customHeight="true" outlineLevel="0" collapsed="false">
      <c r="A14" s="57" t="s">
        <v>142</v>
      </c>
      <c r="B14" s="40" t="s">
        <v>143</v>
      </c>
      <c r="C14" s="64" t="n">
        <v>46112</v>
      </c>
      <c r="D14" s="68" t="s">
        <v>144</v>
      </c>
      <c r="E14" s="67"/>
      <c r="F14" s="17" t="s">
        <v>145</v>
      </c>
      <c r="G14" s="57"/>
      <c r="H14" s="57" t="s">
        <v>125</v>
      </c>
    </row>
    <row r="15" customFormat="false" ht="88.8" hidden="true" customHeight="true" outlineLevel="0" collapsed="false">
      <c r="A15" s="57" t="s">
        <v>146</v>
      </c>
      <c r="B15" s="40" t="s">
        <v>147</v>
      </c>
      <c r="C15" s="64" t="n">
        <v>45962</v>
      </c>
      <c r="D15" s="64" t="n">
        <v>45962</v>
      </c>
      <c r="E15" s="67"/>
      <c r="F15" s="17" t="s">
        <v>148</v>
      </c>
      <c r="G15" s="57"/>
      <c r="H15" s="57" t="s">
        <v>125</v>
      </c>
    </row>
    <row r="16" customFormat="false" ht="74.6" hidden="true" customHeight="true" outlineLevel="0" collapsed="false">
      <c r="A16" s="57" t="s">
        <v>149</v>
      </c>
      <c r="B16" s="40" t="s">
        <v>150</v>
      </c>
      <c r="C16" s="64" t="n">
        <v>46022</v>
      </c>
      <c r="D16" s="64" t="n">
        <v>46022</v>
      </c>
      <c r="E16" s="67"/>
      <c r="F16" s="17" t="s">
        <v>151</v>
      </c>
      <c r="G16" s="57"/>
      <c r="H16" s="57" t="s">
        <v>125</v>
      </c>
    </row>
    <row r="17" customFormat="false" ht="24.6" hidden="false" customHeight="true" outlineLevel="0" collapsed="false">
      <c r="A17" s="58" t="s">
        <v>152</v>
      </c>
      <c r="B17" s="69" t="s">
        <v>153</v>
      </c>
      <c r="C17" s="69"/>
      <c r="D17" s="69"/>
      <c r="E17" s="69"/>
      <c r="F17" s="69"/>
      <c r="G17" s="69"/>
      <c r="H17" s="57"/>
    </row>
    <row r="18" customFormat="false" ht="24.6" hidden="false" customHeight="true" outlineLevel="0" collapsed="false">
      <c r="A18" s="70" t="s">
        <v>154</v>
      </c>
      <c r="B18" s="71" t="s">
        <v>155</v>
      </c>
      <c r="C18" s="71"/>
      <c r="D18" s="71"/>
      <c r="E18" s="71"/>
      <c r="F18" s="71"/>
      <c r="G18" s="71"/>
      <c r="H18" s="57"/>
    </row>
    <row r="19" customFormat="false" ht="51.45" hidden="false" customHeight="true" outlineLevel="0" collapsed="false">
      <c r="A19" s="72" t="s">
        <v>156</v>
      </c>
      <c r="B19" s="73" t="s">
        <v>157</v>
      </c>
      <c r="C19" s="64" t="n">
        <v>46081</v>
      </c>
      <c r="D19" s="64" t="n">
        <v>46034</v>
      </c>
      <c r="E19" s="67" t="s">
        <v>140</v>
      </c>
      <c r="F19" s="17" t="s">
        <v>141</v>
      </c>
      <c r="G19" s="57"/>
      <c r="H19" s="57" t="s">
        <v>125</v>
      </c>
    </row>
    <row r="20" customFormat="false" ht="53.7" hidden="true" customHeight="true" outlineLevel="0" collapsed="false">
      <c r="A20" s="72" t="s">
        <v>158</v>
      </c>
      <c r="B20" s="73" t="s">
        <v>143</v>
      </c>
      <c r="C20" s="64" t="n">
        <v>46112</v>
      </c>
      <c r="D20" s="64" t="n">
        <v>45747</v>
      </c>
      <c r="E20" s="67"/>
      <c r="F20" s="17" t="s">
        <v>145</v>
      </c>
      <c r="G20" s="57"/>
      <c r="H20" s="57" t="s">
        <v>125</v>
      </c>
    </row>
    <row r="21" customFormat="false" ht="86.55" hidden="true" customHeight="true" outlineLevel="0" collapsed="false">
      <c r="A21" s="72" t="s">
        <v>159</v>
      </c>
      <c r="B21" s="73" t="s">
        <v>147</v>
      </c>
      <c r="C21" s="64" t="n">
        <v>45962</v>
      </c>
      <c r="D21" s="64" t="n">
        <v>45962</v>
      </c>
      <c r="E21" s="67"/>
      <c r="F21" s="17" t="s">
        <v>148</v>
      </c>
      <c r="G21" s="57"/>
      <c r="H21" s="57" t="s">
        <v>125</v>
      </c>
    </row>
    <row r="22" customFormat="false" ht="63.4" hidden="true" customHeight="true" outlineLevel="0" collapsed="false">
      <c r="A22" s="72" t="s">
        <v>160</v>
      </c>
      <c r="B22" s="73" t="s">
        <v>150</v>
      </c>
      <c r="C22" s="64" t="n">
        <v>46022</v>
      </c>
      <c r="D22" s="64" t="n">
        <v>46022</v>
      </c>
      <c r="E22" s="67"/>
      <c r="F22" s="17" t="s">
        <v>151</v>
      </c>
      <c r="G22" s="57"/>
      <c r="H22" s="57" t="s">
        <v>125</v>
      </c>
    </row>
    <row r="23" customFormat="false" ht="44.75" hidden="false" customHeight="true" outlineLevel="0" collapsed="false">
      <c r="A23" s="74" t="s">
        <v>161</v>
      </c>
      <c r="B23" s="69" t="s">
        <v>162</v>
      </c>
      <c r="C23" s="69"/>
      <c r="D23" s="69"/>
      <c r="E23" s="69"/>
      <c r="F23" s="69"/>
      <c r="G23" s="69"/>
      <c r="H23" s="57"/>
    </row>
    <row r="24" customFormat="false" ht="24.6" hidden="false" customHeight="true" outlineLevel="0" collapsed="false">
      <c r="A24" s="70" t="s">
        <v>163</v>
      </c>
      <c r="B24" s="71" t="s">
        <v>164</v>
      </c>
      <c r="C24" s="71"/>
      <c r="D24" s="71"/>
      <c r="E24" s="71"/>
      <c r="F24" s="71"/>
      <c r="G24" s="71"/>
      <c r="H24" s="57"/>
    </row>
    <row r="25" customFormat="false" ht="42.5" hidden="false" customHeight="true" outlineLevel="0" collapsed="false">
      <c r="A25" s="72" t="s">
        <v>165</v>
      </c>
      <c r="B25" s="73" t="s">
        <v>166</v>
      </c>
      <c r="C25" s="75" t="n">
        <v>46081</v>
      </c>
      <c r="D25" s="76" t="n">
        <v>46051</v>
      </c>
      <c r="E25" s="67" t="s">
        <v>167</v>
      </c>
      <c r="F25" s="77" t="s">
        <v>168</v>
      </c>
      <c r="G25" s="57"/>
      <c r="H25" s="57" t="s">
        <v>125</v>
      </c>
    </row>
    <row r="26" customFormat="false" ht="152.2" hidden="false" customHeight="true" outlineLevel="0" collapsed="false">
      <c r="A26" s="72" t="s">
        <v>169</v>
      </c>
      <c r="B26" s="73" t="s">
        <v>170</v>
      </c>
      <c r="C26" s="76" t="n">
        <v>46143</v>
      </c>
      <c r="D26" s="76" t="n">
        <v>46052</v>
      </c>
      <c r="E26" s="67"/>
      <c r="F26" s="77" t="s">
        <v>171</v>
      </c>
      <c r="G26" s="57"/>
      <c r="H26" s="57" t="s">
        <v>125</v>
      </c>
    </row>
    <row r="27" customFormat="false" ht="39.55" hidden="true" customHeight="true" outlineLevel="0" collapsed="false">
      <c r="A27" s="72" t="s">
        <v>172</v>
      </c>
      <c r="B27" s="73" t="s">
        <v>173</v>
      </c>
      <c r="C27" s="78" t="n">
        <v>45962</v>
      </c>
      <c r="D27" s="78" t="n">
        <v>45962</v>
      </c>
      <c r="E27" s="67"/>
      <c r="F27" s="17" t="s">
        <v>174</v>
      </c>
      <c r="G27" s="57"/>
      <c r="H27" s="57" t="s">
        <v>125</v>
      </c>
    </row>
    <row r="28" customFormat="false" ht="41" hidden="true" customHeight="true" outlineLevel="0" collapsed="false">
      <c r="A28" s="72" t="s">
        <v>175</v>
      </c>
      <c r="B28" s="73" t="s">
        <v>134</v>
      </c>
      <c r="C28" s="78" t="n">
        <v>46022</v>
      </c>
      <c r="D28" s="78" t="n">
        <v>46022</v>
      </c>
      <c r="E28" s="67"/>
      <c r="F28" s="17" t="s">
        <v>176</v>
      </c>
      <c r="G28" s="57"/>
      <c r="H28" s="57" t="s">
        <v>125</v>
      </c>
    </row>
    <row r="29" customFormat="false" ht="24.6" hidden="false" customHeight="true" outlineLevel="0" collapsed="false">
      <c r="A29" s="70" t="s">
        <v>177</v>
      </c>
      <c r="B29" s="71" t="s">
        <v>178</v>
      </c>
      <c r="C29" s="71"/>
      <c r="D29" s="71"/>
      <c r="E29" s="71"/>
      <c r="F29" s="71"/>
      <c r="G29" s="71"/>
      <c r="H29" s="57"/>
    </row>
    <row r="30" customFormat="false" ht="41" hidden="false" customHeight="true" outlineLevel="0" collapsed="false">
      <c r="A30" s="72" t="s">
        <v>179</v>
      </c>
      <c r="B30" s="73" t="s">
        <v>166</v>
      </c>
      <c r="C30" s="75" t="n">
        <v>46196</v>
      </c>
      <c r="D30" s="76" t="n">
        <v>46051</v>
      </c>
      <c r="E30" s="65" t="s">
        <v>167</v>
      </c>
      <c r="F30" s="17" t="s">
        <v>168</v>
      </c>
      <c r="G30" s="57"/>
      <c r="H30" s="57" t="s">
        <v>125</v>
      </c>
    </row>
    <row r="31" customFormat="false" ht="150.7" hidden="false" customHeight="true" outlineLevel="0" collapsed="false">
      <c r="A31" s="72" t="s">
        <v>180</v>
      </c>
      <c r="B31" s="73" t="s">
        <v>170</v>
      </c>
      <c r="C31" s="76" t="n">
        <v>46197</v>
      </c>
      <c r="D31" s="76" t="n">
        <v>46052</v>
      </c>
      <c r="E31" s="65"/>
      <c r="F31" s="17" t="s">
        <v>171</v>
      </c>
      <c r="G31" s="57"/>
      <c r="H31" s="57" t="s">
        <v>125</v>
      </c>
    </row>
    <row r="32" customFormat="false" ht="41" hidden="true" customHeight="true" outlineLevel="0" collapsed="false">
      <c r="A32" s="72" t="s">
        <v>181</v>
      </c>
      <c r="B32" s="73" t="s">
        <v>173</v>
      </c>
      <c r="C32" s="66" t="s">
        <v>182</v>
      </c>
      <c r="D32" s="66" t="s">
        <v>182</v>
      </c>
      <c r="E32" s="65"/>
      <c r="F32" s="17" t="s">
        <v>183</v>
      </c>
      <c r="G32" s="57"/>
      <c r="H32" s="57" t="s">
        <v>125</v>
      </c>
    </row>
    <row r="33" customFormat="false" ht="49.25" hidden="true" customHeight="true" outlineLevel="0" collapsed="false">
      <c r="A33" s="72" t="s">
        <v>184</v>
      </c>
      <c r="B33" s="73" t="s">
        <v>134</v>
      </c>
      <c r="C33" s="78" t="n">
        <v>46022</v>
      </c>
      <c r="D33" s="78" t="n">
        <v>46022</v>
      </c>
      <c r="E33" s="65"/>
      <c r="F33" s="17" t="s">
        <v>176</v>
      </c>
      <c r="G33" s="57"/>
      <c r="H33" s="57" t="s">
        <v>125</v>
      </c>
    </row>
    <row r="34" customFormat="false" ht="35.8" hidden="false" customHeight="true" outlineLevel="0" collapsed="false">
      <c r="A34" s="74" t="s">
        <v>185</v>
      </c>
      <c r="B34" s="69" t="s">
        <v>186</v>
      </c>
      <c r="C34" s="69"/>
      <c r="D34" s="69"/>
      <c r="E34" s="69"/>
      <c r="F34" s="69"/>
      <c r="G34" s="69"/>
      <c r="H34" s="57"/>
    </row>
    <row r="35" customFormat="false" ht="24.6" hidden="false" customHeight="true" outlineLevel="0" collapsed="false">
      <c r="A35" s="70" t="s">
        <v>187</v>
      </c>
      <c r="B35" s="71" t="s">
        <v>188</v>
      </c>
      <c r="C35" s="71"/>
      <c r="D35" s="71"/>
      <c r="E35" s="71"/>
      <c r="F35" s="71"/>
      <c r="G35" s="71"/>
      <c r="H35" s="57"/>
    </row>
    <row r="36" customFormat="false" ht="41" hidden="true" customHeight="true" outlineLevel="0" collapsed="false">
      <c r="A36" s="72" t="s">
        <v>189</v>
      </c>
      <c r="B36" s="73" t="s">
        <v>166</v>
      </c>
      <c r="C36" s="64" t="n">
        <v>46336</v>
      </c>
      <c r="D36" s="64" t="n">
        <v>45971</v>
      </c>
      <c r="E36" s="67" t="s">
        <v>167</v>
      </c>
      <c r="F36" s="17" t="s">
        <v>168</v>
      </c>
      <c r="G36" s="57"/>
      <c r="H36" s="57" t="s">
        <v>125</v>
      </c>
    </row>
    <row r="37" customFormat="false" ht="147" hidden="false" customHeight="true" outlineLevel="0" collapsed="false">
      <c r="A37" s="72" t="s">
        <v>189</v>
      </c>
      <c r="B37" s="73" t="s">
        <v>190</v>
      </c>
      <c r="C37" s="64" t="n">
        <v>46346</v>
      </c>
      <c r="D37" s="64" t="n">
        <v>46017</v>
      </c>
      <c r="E37" s="67"/>
      <c r="F37" s="17" t="s">
        <v>128</v>
      </c>
      <c r="G37" s="57"/>
      <c r="H37" s="57" t="s">
        <v>125</v>
      </c>
    </row>
    <row r="38" customFormat="false" ht="41.75" hidden="true" customHeight="true" outlineLevel="0" collapsed="false">
      <c r="A38" s="72" t="s">
        <v>191</v>
      </c>
      <c r="B38" s="73" t="s">
        <v>173</v>
      </c>
      <c r="C38" s="64" t="n">
        <v>46022</v>
      </c>
      <c r="D38" s="64" t="n">
        <v>46022</v>
      </c>
      <c r="E38" s="67"/>
      <c r="F38" s="17" t="s">
        <v>174</v>
      </c>
      <c r="G38" s="57"/>
      <c r="H38" s="57" t="s">
        <v>125</v>
      </c>
    </row>
    <row r="39" customFormat="false" ht="43.25" hidden="true" customHeight="true" outlineLevel="0" collapsed="false">
      <c r="A39" s="72" t="s">
        <v>192</v>
      </c>
      <c r="B39" s="73" t="s">
        <v>134</v>
      </c>
      <c r="C39" s="64" t="n">
        <v>46022</v>
      </c>
      <c r="D39" s="64" t="n">
        <v>46022</v>
      </c>
      <c r="E39" s="67"/>
      <c r="F39" s="17" t="s">
        <v>176</v>
      </c>
      <c r="G39" s="57"/>
      <c r="H39" s="57" t="s">
        <v>125</v>
      </c>
    </row>
    <row r="40" customFormat="false" ht="35.8" hidden="false" customHeight="true" outlineLevel="0" collapsed="false">
      <c r="A40" s="74" t="s">
        <v>193</v>
      </c>
      <c r="B40" s="69" t="s">
        <v>194</v>
      </c>
      <c r="C40" s="69"/>
      <c r="D40" s="69"/>
      <c r="E40" s="69"/>
      <c r="F40" s="69"/>
      <c r="G40" s="69"/>
      <c r="H40" s="57"/>
    </row>
    <row r="41" customFormat="false" ht="24.6" hidden="false" customHeight="true" outlineLevel="0" collapsed="false">
      <c r="A41" s="70" t="s">
        <v>195</v>
      </c>
      <c r="B41" s="71" t="s">
        <v>196</v>
      </c>
      <c r="C41" s="71"/>
      <c r="D41" s="71"/>
      <c r="E41" s="71"/>
      <c r="F41" s="71"/>
      <c r="G41" s="71"/>
      <c r="H41" s="57"/>
    </row>
    <row r="42" customFormat="false" ht="53.7" hidden="false" customHeight="true" outlineLevel="0" collapsed="false">
      <c r="A42" s="72" t="s">
        <v>197</v>
      </c>
      <c r="B42" s="73" t="s">
        <v>157</v>
      </c>
      <c r="C42" s="78" t="n">
        <v>46356</v>
      </c>
      <c r="D42" s="79" t="n">
        <v>45946</v>
      </c>
      <c r="E42" s="67" t="s">
        <v>198</v>
      </c>
      <c r="F42" s="17" t="s">
        <v>141</v>
      </c>
      <c r="G42" s="57"/>
      <c r="H42" s="57" t="s">
        <v>125</v>
      </c>
    </row>
    <row r="43" customFormat="false" ht="52.95" hidden="false" customHeight="true" outlineLevel="0" collapsed="false">
      <c r="A43" s="72" t="s">
        <v>199</v>
      </c>
      <c r="B43" s="73" t="s">
        <v>143</v>
      </c>
      <c r="C43" s="76" t="n">
        <v>46387</v>
      </c>
      <c r="D43" s="76" t="n">
        <v>45985</v>
      </c>
      <c r="E43" s="67"/>
      <c r="F43" s="17" t="s">
        <v>145</v>
      </c>
      <c r="G43" s="57"/>
      <c r="H43" s="57" t="s">
        <v>125</v>
      </c>
    </row>
    <row r="44" customFormat="false" ht="87.3" hidden="false" customHeight="true" outlineLevel="0" collapsed="false">
      <c r="A44" s="72" t="s">
        <v>200</v>
      </c>
      <c r="B44" s="73" t="s">
        <v>147</v>
      </c>
      <c r="C44" s="66" t="s">
        <v>201</v>
      </c>
      <c r="D44" s="66" t="s">
        <v>201</v>
      </c>
      <c r="E44" s="67"/>
      <c r="F44" s="17" t="s">
        <v>148</v>
      </c>
      <c r="G44" s="57"/>
      <c r="H44" s="57" t="s">
        <v>125</v>
      </c>
    </row>
    <row r="45" customFormat="false" ht="60.4" hidden="false" customHeight="true" outlineLevel="0" collapsed="false">
      <c r="A45" s="72" t="s">
        <v>202</v>
      </c>
      <c r="B45" s="73" t="s">
        <v>150</v>
      </c>
      <c r="C45" s="66" t="s">
        <v>201</v>
      </c>
      <c r="D45" s="66" t="s">
        <v>201</v>
      </c>
      <c r="E45" s="67"/>
      <c r="F45" s="17" t="s">
        <v>151</v>
      </c>
      <c r="G45" s="57"/>
      <c r="H45" s="57" t="s">
        <v>125</v>
      </c>
    </row>
    <row r="46" customFormat="false" ht="24.6" hidden="false" customHeight="true" outlineLevel="0" collapsed="false">
      <c r="A46" s="70" t="s">
        <v>203</v>
      </c>
      <c r="B46" s="71" t="s">
        <v>204</v>
      </c>
      <c r="C46" s="71"/>
      <c r="D46" s="71"/>
      <c r="E46" s="71"/>
      <c r="F46" s="71"/>
      <c r="G46" s="71"/>
      <c r="H46" s="57"/>
    </row>
    <row r="47" customFormat="false" ht="166.4" hidden="false" customHeight="true" outlineLevel="0" collapsed="false">
      <c r="A47" s="72" t="s">
        <v>205</v>
      </c>
      <c r="B47" s="73" t="s">
        <v>122</v>
      </c>
      <c r="C47" s="75" t="n">
        <v>46053</v>
      </c>
      <c r="D47" s="76" t="n">
        <v>46017</v>
      </c>
      <c r="E47" s="67" t="s">
        <v>206</v>
      </c>
      <c r="F47" s="17" t="s">
        <v>124</v>
      </c>
      <c r="G47" s="57"/>
      <c r="H47" s="57" t="s">
        <v>125</v>
      </c>
    </row>
    <row r="48" customFormat="false" ht="166.4" hidden="false" customHeight="true" outlineLevel="0" collapsed="false">
      <c r="A48" s="72" t="s">
        <v>207</v>
      </c>
      <c r="B48" s="73" t="s">
        <v>127</v>
      </c>
      <c r="C48" s="76" t="n">
        <v>46068</v>
      </c>
      <c r="D48" s="76" t="n">
        <v>46017</v>
      </c>
      <c r="E48" s="67"/>
      <c r="F48" s="17" t="s">
        <v>128</v>
      </c>
      <c r="G48" s="57"/>
      <c r="H48" s="57" t="s">
        <v>125</v>
      </c>
    </row>
    <row r="49" customFormat="false" ht="43.25" hidden="false" customHeight="true" outlineLevel="0" collapsed="false">
      <c r="A49" s="72" t="s">
        <v>208</v>
      </c>
      <c r="B49" s="73" t="s">
        <v>130</v>
      </c>
      <c r="C49" s="80" t="s">
        <v>131</v>
      </c>
      <c r="D49" s="81" t="s">
        <v>131</v>
      </c>
      <c r="E49" s="67"/>
      <c r="F49" s="17" t="s">
        <v>174</v>
      </c>
      <c r="G49" s="57"/>
      <c r="H49" s="57" t="s">
        <v>125</v>
      </c>
    </row>
    <row r="50" customFormat="false" ht="48.5" hidden="true" customHeight="true" outlineLevel="0" collapsed="false">
      <c r="A50" s="72" t="s">
        <v>209</v>
      </c>
      <c r="B50" s="73" t="s">
        <v>134</v>
      </c>
      <c r="C50" s="78" t="n">
        <v>46022</v>
      </c>
      <c r="D50" s="78" t="n">
        <v>46022</v>
      </c>
      <c r="E50" s="67"/>
      <c r="F50" s="17" t="s">
        <v>135</v>
      </c>
      <c r="G50" s="57"/>
      <c r="H50" s="57" t="s">
        <v>125</v>
      </c>
    </row>
    <row r="51" customFormat="false" ht="24.6" hidden="false" customHeight="true" outlineLevel="0" collapsed="false">
      <c r="A51" s="74" t="s">
        <v>210</v>
      </c>
      <c r="B51" s="82" t="s">
        <v>211</v>
      </c>
      <c r="C51" s="82"/>
      <c r="D51" s="82"/>
      <c r="E51" s="82"/>
      <c r="F51" s="82"/>
      <c r="G51" s="82"/>
      <c r="H51" s="57"/>
    </row>
    <row r="52" customFormat="false" ht="24.6" hidden="false" customHeight="true" outlineLevel="0" collapsed="false">
      <c r="A52" s="70" t="s">
        <v>212</v>
      </c>
      <c r="B52" s="71" t="s">
        <v>213</v>
      </c>
      <c r="C52" s="71"/>
      <c r="D52" s="71"/>
      <c r="E52" s="71"/>
      <c r="F52" s="71"/>
      <c r="G52" s="71"/>
      <c r="H52" s="57"/>
    </row>
    <row r="53" customFormat="false" ht="52.2" hidden="false" customHeight="true" outlineLevel="0" collapsed="false">
      <c r="A53" s="72" t="s">
        <v>214</v>
      </c>
      <c r="B53" s="73" t="s">
        <v>215</v>
      </c>
      <c r="C53" s="75" t="n">
        <v>46023</v>
      </c>
      <c r="D53" s="83" t="s">
        <v>216</v>
      </c>
      <c r="E53" s="67" t="s">
        <v>217</v>
      </c>
      <c r="F53" s="17" t="s">
        <v>145</v>
      </c>
      <c r="G53" s="57"/>
      <c r="H53" s="57" t="s">
        <v>125</v>
      </c>
    </row>
    <row r="54" customFormat="false" ht="41" hidden="false" customHeight="true" outlineLevel="0" collapsed="false">
      <c r="A54" s="72" t="s">
        <v>218</v>
      </c>
      <c r="B54" s="73" t="s">
        <v>219</v>
      </c>
      <c r="C54" s="80" t="s">
        <v>131</v>
      </c>
      <c r="D54" s="80" t="s">
        <v>131</v>
      </c>
      <c r="E54" s="67"/>
      <c r="F54" s="17" t="s">
        <v>220</v>
      </c>
      <c r="G54" s="57"/>
      <c r="H54" s="57" t="s">
        <v>125</v>
      </c>
    </row>
    <row r="55" customFormat="false" ht="64.15" hidden="false" customHeight="true" outlineLevel="0" collapsed="false">
      <c r="A55" s="72" t="s">
        <v>221</v>
      </c>
      <c r="B55" s="73" t="s">
        <v>222</v>
      </c>
      <c r="C55" s="80" t="s">
        <v>131</v>
      </c>
      <c r="D55" s="80" t="s">
        <v>131</v>
      </c>
      <c r="E55" s="67"/>
      <c r="F55" s="17" t="s">
        <v>151</v>
      </c>
      <c r="G55" s="57"/>
      <c r="H55" s="57" t="s">
        <v>125</v>
      </c>
    </row>
    <row r="56" customFormat="false" ht="38.8" hidden="false" customHeight="true" outlineLevel="0" collapsed="false">
      <c r="A56" s="72" t="s">
        <v>223</v>
      </c>
      <c r="B56" s="73" t="s">
        <v>224</v>
      </c>
      <c r="C56" s="80" t="s">
        <v>131</v>
      </c>
      <c r="D56" s="80" t="s">
        <v>131</v>
      </c>
      <c r="E56" s="67"/>
      <c r="F56" s="17" t="s">
        <v>225</v>
      </c>
      <c r="G56" s="57"/>
      <c r="H56" s="57" t="s">
        <v>125</v>
      </c>
    </row>
    <row r="57" customFormat="false" ht="26.85" hidden="false" customHeight="true" outlineLevel="0" collapsed="false">
      <c r="A57" s="70" t="s">
        <v>226</v>
      </c>
      <c r="B57" s="71" t="s">
        <v>227</v>
      </c>
      <c r="C57" s="71"/>
      <c r="D57" s="71"/>
      <c r="E57" s="71"/>
      <c r="F57" s="71"/>
      <c r="G57" s="71"/>
      <c r="H57" s="57"/>
    </row>
    <row r="58" customFormat="false" ht="84.3" hidden="false" customHeight="true" outlineLevel="0" collapsed="false">
      <c r="A58" s="72" t="s">
        <v>228</v>
      </c>
      <c r="B58" s="73" t="s">
        <v>229</v>
      </c>
      <c r="C58" s="81" t="s">
        <v>230</v>
      </c>
      <c r="D58" s="84" t="s">
        <v>231</v>
      </c>
      <c r="E58" s="67" t="s">
        <v>217</v>
      </c>
      <c r="F58" s="17" t="s">
        <v>232</v>
      </c>
      <c r="G58" s="57"/>
      <c r="H58" s="57" t="s">
        <v>125</v>
      </c>
    </row>
    <row r="59" customFormat="false" ht="74.6" hidden="false" customHeight="true" outlineLevel="0" collapsed="false">
      <c r="A59" s="72" t="s">
        <v>233</v>
      </c>
      <c r="B59" s="73" t="s">
        <v>234</v>
      </c>
      <c r="C59" s="80" t="s">
        <v>131</v>
      </c>
      <c r="D59" s="80" t="s">
        <v>131</v>
      </c>
      <c r="E59" s="67"/>
      <c r="F59" s="17" t="s">
        <v>235</v>
      </c>
      <c r="G59" s="57"/>
      <c r="H59" s="57" t="s">
        <v>125</v>
      </c>
    </row>
    <row r="60" customFormat="false" ht="68.65" hidden="false" customHeight="true" outlineLevel="0" collapsed="false">
      <c r="A60" s="72" t="s">
        <v>236</v>
      </c>
      <c r="B60" s="73" t="s">
        <v>237</v>
      </c>
      <c r="C60" s="80" t="s">
        <v>131</v>
      </c>
      <c r="D60" s="80" t="s">
        <v>131</v>
      </c>
      <c r="E60" s="67"/>
      <c r="F60" s="17" t="s">
        <v>238</v>
      </c>
      <c r="G60" s="57"/>
      <c r="H60" s="57" t="s">
        <v>125</v>
      </c>
    </row>
    <row r="61" customFormat="false" ht="59.7" hidden="false" customHeight="true" outlineLevel="0" collapsed="false">
      <c r="A61" s="72" t="s">
        <v>239</v>
      </c>
      <c r="B61" s="73" t="s">
        <v>240</v>
      </c>
      <c r="C61" s="80" t="s">
        <v>131</v>
      </c>
      <c r="D61" s="80" t="s">
        <v>131</v>
      </c>
      <c r="E61" s="67"/>
      <c r="F61" s="17" t="s">
        <v>151</v>
      </c>
      <c r="G61" s="57"/>
      <c r="H61" s="57" t="s">
        <v>125</v>
      </c>
    </row>
    <row r="62" customFormat="false" ht="24.6" hidden="false" customHeight="true" outlineLevel="0" collapsed="false">
      <c r="A62" s="72" t="s">
        <v>241</v>
      </c>
      <c r="B62" s="71" t="s">
        <v>242</v>
      </c>
      <c r="C62" s="71"/>
      <c r="D62" s="71"/>
      <c r="E62" s="71"/>
      <c r="F62" s="71"/>
      <c r="G62" s="71"/>
      <c r="H62" s="57"/>
    </row>
    <row r="63" customFormat="false" ht="88.05" hidden="false" customHeight="true" outlineLevel="0" collapsed="false">
      <c r="A63" s="72" t="s">
        <v>243</v>
      </c>
      <c r="B63" s="73" t="s">
        <v>244</v>
      </c>
      <c r="C63" s="81" t="s">
        <v>230</v>
      </c>
      <c r="D63" s="76" t="n">
        <v>45308</v>
      </c>
      <c r="E63" s="67" t="s">
        <v>217</v>
      </c>
      <c r="F63" s="17" t="s">
        <v>245</v>
      </c>
      <c r="G63" s="57"/>
      <c r="H63" s="57" t="s">
        <v>125</v>
      </c>
    </row>
    <row r="64" customFormat="false" ht="99.95" hidden="false" customHeight="true" outlineLevel="0" collapsed="false">
      <c r="A64" s="72" t="s">
        <v>246</v>
      </c>
      <c r="B64" s="73" t="s">
        <v>247</v>
      </c>
      <c r="C64" s="76" t="n">
        <v>46065</v>
      </c>
      <c r="D64" s="76" t="n">
        <v>45700</v>
      </c>
      <c r="E64" s="67"/>
      <c r="F64" s="29" t="s">
        <v>248</v>
      </c>
      <c r="G64" s="57"/>
      <c r="H64" s="57" t="s">
        <v>125</v>
      </c>
    </row>
    <row r="65" customFormat="false" ht="74.6" hidden="false" customHeight="true" outlineLevel="0" collapsed="false">
      <c r="A65" s="72" t="s">
        <v>249</v>
      </c>
      <c r="B65" s="73" t="s">
        <v>250</v>
      </c>
      <c r="C65" s="80" t="s">
        <v>131</v>
      </c>
      <c r="D65" s="81" t="s">
        <v>131</v>
      </c>
      <c r="E65" s="67"/>
      <c r="F65" s="17" t="s">
        <v>235</v>
      </c>
      <c r="G65" s="57"/>
      <c r="H65" s="57" t="s">
        <v>125</v>
      </c>
    </row>
    <row r="66" customFormat="false" ht="58.2" hidden="false" customHeight="true" outlineLevel="0" collapsed="false">
      <c r="A66" s="72" t="s">
        <v>251</v>
      </c>
      <c r="B66" s="73" t="s">
        <v>240</v>
      </c>
      <c r="C66" s="80" t="s">
        <v>131</v>
      </c>
      <c r="D66" s="81" t="s">
        <v>131</v>
      </c>
      <c r="E66" s="67"/>
      <c r="F66" s="17" t="s">
        <v>151</v>
      </c>
      <c r="G66" s="57"/>
      <c r="H66" s="57" t="s">
        <v>125</v>
      </c>
    </row>
    <row r="67" customFormat="false" ht="44.75" hidden="false" customHeight="true" outlineLevel="0" collapsed="false">
      <c r="A67" s="72" t="s">
        <v>252</v>
      </c>
      <c r="B67" s="71" t="s">
        <v>253</v>
      </c>
      <c r="C67" s="71"/>
      <c r="D67" s="71"/>
      <c r="E67" s="71"/>
      <c r="F67" s="71"/>
      <c r="G67" s="71"/>
      <c r="H67" s="57"/>
    </row>
    <row r="68" customFormat="false" ht="55.95" hidden="false" customHeight="true" outlineLevel="0" collapsed="false">
      <c r="A68" s="72" t="s">
        <v>254</v>
      </c>
      <c r="B68" s="73" t="s">
        <v>139</v>
      </c>
      <c r="C68" s="81" t="s">
        <v>255</v>
      </c>
      <c r="D68" s="76" t="n">
        <v>45869</v>
      </c>
      <c r="E68" s="67" t="s">
        <v>256</v>
      </c>
      <c r="F68" s="17" t="s">
        <v>141</v>
      </c>
      <c r="G68" s="57"/>
      <c r="H68" s="57" t="s">
        <v>125</v>
      </c>
    </row>
    <row r="69" customFormat="false" ht="57.45" hidden="false" customHeight="true" outlineLevel="0" collapsed="false">
      <c r="A69" s="72" t="s">
        <v>257</v>
      </c>
      <c r="B69" s="73" t="s">
        <v>258</v>
      </c>
      <c r="C69" s="80" t="s">
        <v>259</v>
      </c>
      <c r="D69" s="76" t="n">
        <v>45951</v>
      </c>
      <c r="E69" s="67"/>
      <c r="F69" s="17" t="s">
        <v>145</v>
      </c>
      <c r="G69" s="57"/>
      <c r="H69" s="57" t="s">
        <v>125</v>
      </c>
    </row>
    <row r="70" customFormat="false" ht="91.75" hidden="true" customHeight="true" outlineLevel="0" collapsed="false">
      <c r="A70" s="72" t="s">
        <v>260</v>
      </c>
      <c r="B70" s="73" t="s">
        <v>261</v>
      </c>
      <c r="C70" s="80" t="s">
        <v>262</v>
      </c>
      <c r="D70" s="75" t="n">
        <v>45939</v>
      </c>
      <c r="E70" s="67"/>
      <c r="F70" s="17" t="s">
        <v>148</v>
      </c>
      <c r="G70" s="57"/>
      <c r="H70" s="57" t="s">
        <v>125</v>
      </c>
    </row>
    <row r="71" customFormat="false" ht="63.4" hidden="true" customHeight="true" outlineLevel="0" collapsed="false">
      <c r="A71" s="72" t="s">
        <v>263</v>
      </c>
      <c r="B71" s="73" t="s">
        <v>264</v>
      </c>
      <c r="C71" s="66" t="s">
        <v>265</v>
      </c>
      <c r="D71" s="66" t="s">
        <v>266</v>
      </c>
      <c r="E71" s="67"/>
      <c r="F71" s="17" t="s">
        <v>151</v>
      </c>
      <c r="G71" s="57"/>
      <c r="H71" s="57" t="s">
        <v>125</v>
      </c>
    </row>
    <row r="72" customFormat="false" ht="33.55" hidden="false" customHeight="true" outlineLevel="0" collapsed="false">
      <c r="A72" s="74" t="s">
        <v>267</v>
      </c>
      <c r="B72" s="69" t="s">
        <v>268</v>
      </c>
      <c r="C72" s="69"/>
      <c r="D72" s="69"/>
      <c r="E72" s="69"/>
      <c r="F72" s="69"/>
      <c r="G72" s="69"/>
      <c r="H72" s="57"/>
    </row>
    <row r="73" customFormat="false" ht="24.6" hidden="false" customHeight="true" outlineLevel="0" collapsed="false">
      <c r="A73" s="72" t="s">
        <v>269</v>
      </c>
      <c r="B73" s="71" t="s">
        <v>270</v>
      </c>
      <c r="C73" s="71"/>
      <c r="D73" s="71"/>
      <c r="E73" s="71"/>
      <c r="F73" s="71"/>
      <c r="G73" s="71"/>
      <c r="H73" s="57"/>
    </row>
    <row r="74" customFormat="false" ht="155.95" hidden="false" customHeight="true" outlineLevel="0" collapsed="false">
      <c r="A74" s="72" t="s">
        <v>271</v>
      </c>
      <c r="B74" s="73" t="s">
        <v>122</v>
      </c>
      <c r="C74" s="75" t="n">
        <v>46053</v>
      </c>
      <c r="D74" s="76" t="n">
        <v>46017</v>
      </c>
      <c r="E74" s="67" t="s">
        <v>272</v>
      </c>
      <c r="F74" s="17" t="s">
        <v>124</v>
      </c>
      <c r="G74" s="57"/>
      <c r="H74" s="57" t="s">
        <v>125</v>
      </c>
    </row>
    <row r="75" customFormat="false" ht="175.35" hidden="false" customHeight="true" outlineLevel="0" collapsed="false">
      <c r="A75" s="72" t="s">
        <v>273</v>
      </c>
      <c r="B75" s="73" t="s">
        <v>274</v>
      </c>
      <c r="C75" s="76" t="n">
        <v>46068</v>
      </c>
      <c r="D75" s="76" t="n">
        <v>46017</v>
      </c>
      <c r="E75" s="67"/>
      <c r="F75" s="17" t="s">
        <v>128</v>
      </c>
      <c r="G75" s="57"/>
      <c r="H75" s="57" t="s">
        <v>125</v>
      </c>
    </row>
    <row r="76" customFormat="false" ht="41" hidden="false" customHeight="true" outlineLevel="0" collapsed="false">
      <c r="A76" s="72" t="s">
        <v>275</v>
      </c>
      <c r="B76" s="73" t="s">
        <v>276</v>
      </c>
      <c r="C76" s="80" t="s">
        <v>131</v>
      </c>
      <c r="D76" s="81" t="s">
        <v>131</v>
      </c>
      <c r="E76" s="67"/>
      <c r="F76" s="17" t="s">
        <v>183</v>
      </c>
      <c r="G76" s="57"/>
      <c r="H76" s="57" t="s">
        <v>125</v>
      </c>
    </row>
    <row r="77" customFormat="false" ht="52.2" hidden="true" customHeight="true" outlineLevel="0" collapsed="false">
      <c r="A77" s="72" t="s">
        <v>277</v>
      </c>
      <c r="B77" s="73" t="s">
        <v>278</v>
      </c>
      <c r="C77" s="78" t="n">
        <v>46022</v>
      </c>
      <c r="D77" s="78" t="n">
        <v>46022</v>
      </c>
      <c r="E77" s="67"/>
      <c r="F77" s="17" t="s">
        <v>135</v>
      </c>
      <c r="G77" s="57"/>
      <c r="H77" s="57" t="s">
        <v>125</v>
      </c>
    </row>
    <row r="78" customFormat="false" ht="24.6" hidden="false" customHeight="true" outlineLevel="0" collapsed="false">
      <c r="A78" s="74" t="s">
        <v>279</v>
      </c>
      <c r="B78" s="69" t="s">
        <v>280</v>
      </c>
      <c r="C78" s="69"/>
      <c r="D78" s="69"/>
      <c r="E78" s="69"/>
      <c r="F78" s="69"/>
      <c r="G78" s="69"/>
      <c r="H78" s="57"/>
    </row>
    <row r="79" customFormat="false" ht="24.6" hidden="false" customHeight="true" outlineLevel="0" collapsed="false">
      <c r="A79" s="72" t="s">
        <v>281</v>
      </c>
      <c r="B79" s="71" t="s">
        <v>282</v>
      </c>
      <c r="C79" s="71"/>
      <c r="D79" s="71"/>
      <c r="E79" s="71"/>
      <c r="F79" s="71"/>
      <c r="G79" s="71"/>
      <c r="H79" s="57"/>
    </row>
    <row r="80" customFormat="false" ht="36.55" hidden="false" customHeight="true" outlineLevel="0" collapsed="false">
      <c r="A80" s="72" t="s">
        <v>283</v>
      </c>
      <c r="B80" s="85" t="s">
        <v>284</v>
      </c>
      <c r="C80" s="85"/>
      <c r="D80" s="85"/>
      <c r="E80" s="85"/>
      <c r="F80" s="85"/>
      <c r="G80" s="85"/>
      <c r="H80" s="57"/>
    </row>
    <row r="81" customFormat="false" ht="169.4" hidden="false" customHeight="true" outlineLevel="0" collapsed="false">
      <c r="A81" s="72" t="s">
        <v>285</v>
      </c>
      <c r="B81" s="73" t="s">
        <v>286</v>
      </c>
      <c r="C81" s="75" t="n">
        <v>46053</v>
      </c>
      <c r="D81" s="76" t="n">
        <v>46017</v>
      </c>
      <c r="E81" s="67" t="s">
        <v>123</v>
      </c>
      <c r="F81" s="17" t="s">
        <v>124</v>
      </c>
      <c r="G81" s="57"/>
      <c r="H81" s="57" t="s">
        <v>125</v>
      </c>
    </row>
    <row r="82" customFormat="false" ht="169.4" hidden="false" customHeight="true" outlineLevel="0" collapsed="false">
      <c r="A82" s="72" t="s">
        <v>287</v>
      </c>
      <c r="B82" s="73" t="s">
        <v>274</v>
      </c>
      <c r="C82" s="76" t="n">
        <v>46068</v>
      </c>
      <c r="D82" s="76" t="n">
        <v>46017</v>
      </c>
      <c r="E82" s="67"/>
      <c r="F82" s="17" t="s">
        <v>128</v>
      </c>
      <c r="G82" s="57"/>
      <c r="H82" s="57" t="s">
        <v>125</v>
      </c>
    </row>
    <row r="83" customFormat="false" ht="50.7" hidden="false" customHeight="true" outlineLevel="0" collapsed="false">
      <c r="A83" s="72" t="s">
        <v>288</v>
      </c>
      <c r="B83" s="73" t="s">
        <v>289</v>
      </c>
      <c r="C83" s="80" t="s">
        <v>131</v>
      </c>
      <c r="D83" s="81" t="s">
        <v>131</v>
      </c>
      <c r="E83" s="67"/>
      <c r="F83" s="17" t="s">
        <v>174</v>
      </c>
      <c r="G83" s="57"/>
      <c r="H83" s="57" t="s">
        <v>125</v>
      </c>
    </row>
    <row r="84" customFormat="false" ht="52.2" hidden="true" customHeight="true" outlineLevel="0" collapsed="false">
      <c r="A84" s="72" t="s">
        <v>290</v>
      </c>
      <c r="B84" s="73" t="s">
        <v>278</v>
      </c>
      <c r="C84" s="78" t="n">
        <v>46022</v>
      </c>
      <c r="D84" s="78" t="n">
        <v>46022</v>
      </c>
      <c r="E84" s="67"/>
      <c r="F84" s="17" t="s">
        <v>291</v>
      </c>
      <c r="G84" s="57"/>
      <c r="H84" s="57" t="s">
        <v>125</v>
      </c>
    </row>
    <row r="85" customFormat="false" ht="24.6" hidden="false" customHeight="true" outlineLevel="0" collapsed="false">
      <c r="A85" s="72" t="s">
        <v>292</v>
      </c>
      <c r="B85" s="85" t="s">
        <v>293</v>
      </c>
      <c r="C85" s="85"/>
      <c r="D85" s="85"/>
      <c r="E85" s="85"/>
      <c r="F85" s="85"/>
      <c r="G85" s="85"/>
      <c r="H85" s="57"/>
    </row>
    <row r="86" customFormat="false" ht="61.9" hidden="false" customHeight="true" outlineLevel="0" collapsed="false">
      <c r="A86" s="72" t="s">
        <v>294</v>
      </c>
      <c r="B86" s="73" t="s">
        <v>295</v>
      </c>
      <c r="C86" s="75" t="n">
        <v>46081</v>
      </c>
      <c r="D86" s="76" t="n">
        <v>46056</v>
      </c>
      <c r="E86" s="67" t="s">
        <v>140</v>
      </c>
      <c r="F86" s="17" t="s">
        <v>296</v>
      </c>
      <c r="G86" s="57"/>
      <c r="H86" s="57" t="s">
        <v>125</v>
      </c>
    </row>
    <row r="87" customFormat="false" ht="62.65" hidden="false" customHeight="true" outlineLevel="0" collapsed="false">
      <c r="A87" s="72" t="s">
        <v>297</v>
      </c>
      <c r="B87" s="73" t="s">
        <v>298</v>
      </c>
      <c r="C87" s="76" t="n">
        <v>46112</v>
      </c>
      <c r="D87" s="76" t="n">
        <v>46080</v>
      </c>
      <c r="E87" s="67"/>
      <c r="F87" s="17" t="s">
        <v>299</v>
      </c>
      <c r="G87" s="57"/>
      <c r="H87" s="57" t="s">
        <v>125</v>
      </c>
    </row>
    <row r="88" customFormat="false" ht="92.5" hidden="true" customHeight="true" outlineLevel="0" collapsed="false">
      <c r="A88" s="72" t="s">
        <v>300</v>
      </c>
      <c r="B88" s="73" t="s">
        <v>301</v>
      </c>
      <c r="C88" s="78" t="n">
        <v>45962</v>
      </c>
      <c r="D88" s="78" t="n">
        <v>45962</v>
      </c>
      <c r="E88" s="67"/>
      <c r="F88" s="17" t="s">
        <v>148</v>
      </c>
      <c r="G88" s="57"/>
      <c r="H88" s="57" t="s">
        <v>125</v>
      </c>
    </row>
    <row r="89" customFormat="false" ht="71.6" hidden="true" customHeight="true" outlineLevel="0" collapsed="false">
      <c r="A89" s="72" t="s">
        <v>302</v>
      </c>
      <c r="B89" s="73" t="s">
        <v>303</v>
      </c>
      <c r="C89" s="78" t="n">
        <v>46022</v>
      </c>
      <c r="D89" s="78" t="n">
        <v>46022</v>
      </c>
      <c r="E89" s="67"/>
      <c r="F89" s="17" t="s">
        <v>151</v>
      </c>
      <c r="G89" s="57"/>
      <c r="H89" s="57" t="s">
        <v>125</v>
      </c>
    </row>
    <row r="90" customFormat="false" ht="24.6" hidden="false" customHeight="true" outlineLevel="0" collapsed="false">
      <c r="A90" s="74" t="s">
        <v>304</v>
      </c>
      <c r="B90" s="69" t="s">
        <v>305</v>
      </c>
      <c r="C90" s="69"/>
      <c r="D90" s="69"/>
      <c r="E90" s="69"/>
      <c r="F90" s="69"/>
      <c r="G90" s="69"/>
      <c r="H90" s="57"/>
    </row>
    <row r="91" customFormat="false" ht="24.6" hidden="false" customHeight="true" outlineLevel="0" collapsed="false">
      <c r="A91" s="72" t="s">
        <v>306</v>
      </c>
      <c r="B91" s="71" t="s">
        <v>307</v>
      </c>
      <c r="C91" s="71"/>
      <c r="D91" s="71"/>
      <c r="E91" s="71"/>
      <c r="F91" s="71"/>
      <c r="G91" s="71"/>
      <c r="H91" s="57"/>
    </row>
    <row r="92" customFormat="false" ht="152.2" hidden="false" customHeight="true" outlineLevel="0" collapsed="false">
      <c r="A92" s="72"/>
      <c r="B92" s="67" t="s">
        <v>308</v>
      </c>
      <c r="C92" s="86" t="s">
        <v>308</v>
      </c>
      <c r="D92" s="86" t="s">
        <v>308</v>
      </c>
      <c r="E92" s="67" t="s">
        <v>167</v>
      </c>
      <c r="F92" s="86" t="s">
        <v>308</v>
      </c>
      <c r="G92" s="57"/>
      <c r="H92" s="57" t="s">
        <v>125</v>
      </c>
    </row>
    <row r="93" customFormat="false" ht="31.3" hidden="true" customHeight="true" outlineLevel="0" collapsed="false">
      <c r="A93" s="87"/>
      <c r="B93" s="88"/>
      <c r="C93" s="88"/>
      <c r="D93" s="88"/>
      <c r="E93" s="88"/>
      <c r="F93" s="88"/>
      <c r="G93" s="89" t="s">
        <v>309</v>
      </c>
      <c r="H93" s="89" t="n">
        <f aca="false">9/9*100</f>
        <v>100</v>
      </c>
    </row>
    <row r="94" customFormat="false" ht="29.85" hidden="true" customHeight="true" outlineLevel="0" collapsed="false">
      <c r="A94" s="87"/>
      <c r="B94" s="88"/>
      <c r="C94" s="88"/>
      <c r="D94" s="88"/>
      <c r="E94" s="88"/>
      <c r="F94" s="88"/>
      <c r="G94" s="89" t="s">
        <v>310</v>
      </c>
      <c r="H94" s="89" t="n">
        <f aca="false">4/4*100</f>
        <v>100</v>
      </c>
    </row>
    <row r="95" customFormat="false" ht="29.85" hidden="true" customHeight="true" outlineLevel="0" collapsed="false">
      <c r="A95" s="87"/>
      <c r="B95" s="88"/>
      <c r="C95" s="88"/>
      <c r="D95" s="88"/>
      <c r="E95" s="88"/>
      <c r="F95" s="88"/>
      <c r="G95" s="89" t="s">
        <v>311</v>
      </c>
      <c r="H95" s="89" t="n">
        <f aca="false">4/4*100</f>
        <v>100</v>
      </c>
    </row>
    <row r="96" customFormat="false" ht="28.35" hidden="true" customHeight="true" outlineLevel="0" collapsed="false">
      <c r="A96" s="87"/>
      <c r="B96" s="88"/>
      <c r="C96" s="88"/>
      <c r="D96" s="88"/>
      <c r="E96" s="88"/>
      <c r="F96" s="88"/>
      <c r="G96" s="89" t="s">
        <v>312</v>
      </c>
      <c r="H96" s="89" t="n">
        <f aca="false">4/4*100</f>
        <v>100</v>
      </c>
    </row>
    <row r="97" customFormat="false" ht="28.35" hidden="true" customHeight="true" outlineLevel="0" collapsed="false">
      <c r="A97" s="87"/>
      <c r="B97" s="88"/>
      <c r="C97" s="88"/>
      <c r="D97" s="88"/>
      <c r="E97" s="88"/>
      <c r="F97" s="88"/>
      <c r="G97" s="89" t="s">
        <v>313</v>
      </c>
      <c r="H97" s="89" t="n">
        <f aca="false">8/8*100</f>
        <v>100</v>
      </c>
    </row>
    <row r="98" customFormat="false" ht="28.35" hidden="true" customHeight="true" outlineLevel="0" collapsed="false">
      <c r="A98" s="87"/>
      <c r="B98" s="88"/>
      <c r="C98" s="88"/>
      <c r="D98" s="88"/>
      <c r="E98" s="88"/>
      <c r="F98" s="88"/>
      <c r="G98" s="89" t="s">
        <v>314</v>
      </c>
      <c r="H98" s="89" t="n">
        <f aca="false">12/12*100</f>
        <v>100</v>
      </c>
    </row>
    <row r="99" customFormat="false" ht="28.35" hidden="true" customHeight="true" outlineLevel="0" collapsed="false">
      <c r="A99" s="87"/>
      <c r="B99" s="88"/>
      <c r="C99" s="88"/>
      <c r="D99" s="88"/>
      <c r="E99" s="88"/>
      <c r="F99" s="88"/>
      <c r="G99" s="89" t="s">
        <v>315</v>
      </c>
      <c r="H99" s="89" t="n">
        <f aca="false">4/4*100</f>
        <v>100</v>
      </c>
    </row>
    <row r="100" customFormat="false" ht="28.35" hidden="true" customHeight="true" outlineLevel="0" collapsed="false">
      <c r="A100" s="87"/>
      <c r="B100" s="88"/>
      <c r="C100" s="88"/>
      <c r="D100" s="88"/>
      <c r="E100" s="88"/>
      <c r="F100" s="88"/>
      <c r="G100" s="89" t="s">
        <v>316</v>
      </c>
      <c r="H100" s="89" t="n">
        <f aca="false">8/8*100</f>
        <v>100</v>
      </c>
    </row>
    <row r="101" customFormat="false" ht="28.35" hidden="true" customHeight="true" outlineLevel="0" collapsed="false">
      <c r="A101" s="87"/>
      <c r="B101" s="88"/>
      <c r="C101" s="88"/>
      <c r="D101" s="88"/>
      <c r="E101" s="88"/>
      <c r="F101" s="88"/>
      <c r="G101" s="89" t="s">
        <v>317</v>
      </c>
      <c r="H101" s="89" t="n">
        <f aca="false">1/1*100</f>
        <v>100</v>
      </c>
    </row>
    <row r="102" customFormat="false" ht="28.35" hidden="true" customHeight="true" outlineLevel="0" collapsed="false">
      <c r="A102" s="87"/>
      <c r="B102" s="88"/>
      <c r="C102" s="88"/>
      <c r="D102" s="88"/>
      <c r="E102" s="88"/>
      <c r="F102" s="88"/>
      <c r="G102" s="90"/>
      <c r="H102" s="90"/>
    </row>
    <row r="103" customFormat="false" ht="49.25" hidden="true" customHeight="false" outlineLevel="0" collapsed="false">
      <c r="G103" s="91" t="s">
        <v>318</v>
      </c>
      <c r="H103" s="89" t="n">
        <f aca="false">61/61*100</f>
        <v>100</v>
      </c>
    </row>
    <row r="106" customFormat="false" ht="13.8" hidden="false" customHeight="false" outlineLevel="0" collapsed="false">
      <c r="A106" s="92"/>
    </row>
  </sheetData>
  <mergeCells count="43">
    <mergeCell ref="A1:H1"/>
    <mergeCell ref="B5:G5"/>
    <mergeCell ref="B6:G6"/>
    <mergeCell ref="B7:G7"/>
    <mergeCell ref="E8:E11"/>
    <mergeCell ref="B12:G12"/>
    <mergeCell ref="E13:E16"/>
    <mergeCell ref="B17:G17"/>
    <mergeCell ref="B18:G18"/>
    <mergeCell ref="E19:E22"/>
    <mergeCell ref="B23:G23"/>
    <mergeCell ref="B24:G24"/>
    <mergeCell ref="E25:E28"/>
    <mergeCell ref="B29:G29"/>
    <mergeCell ref="E30:E33"/>
    <mergeCell ref="B34:G34"/>
    <mergeCell ref="B35:G35"/>
    <mergeCell ref="E36:E39"/>
    <mergeCell ref="B40:G40"/>
    <mergeCell ref="B41:G41"/>
    <mergeCell ref="E42:E45"/>
    <mergeCell ref="B46:G46"/>
    <mergeCell ref="E47:E50"/>
    <mergeCell ref="B51:G51"/>
    <mergeCell ref="B52:G52"/>
    <mergeCell ref="E53:E56"/>
    <mergeCell ref="B57:G57"/>
    <mergeCell ref="E58:E61"/>
    <mergeCell ref="B62:G62"/>
    <mergeCell ref="E63:E66"/>
    <mergeCell ref="B67:G67"/>
    <mergeCell ref="E68:E71"/>
    <mergeCell ref="B72:G72"/>
    <mergeCell ref="B73:G73"/>
    <mergeCell ref="E74:E77"/>
    <mergeCell ref="B78:G78"/>
    <mergeCell ref="B79:G79"/>
    <mergeCell ref="B80:G80"/>
    <mergeCell ref="E81:E84"/>
    <mergeCell ref="B85:G85"/>
    <mergeCell ref="E86:E89"/>
    <mergeCell ref="B90:G90"/>
    <mergeCell ref="B91:G9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3:P16"/>
  <sheetViews>
    <sheetView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J29" activeCellId="0" sqref="J29"/>
    </sheetView>
  </sheetViews>
  <sheetFormatPr defaultColWidth="9.1484375" defaultRowHeight="15" customHeight="false" zeroHeight="false" outlineLevelRow="0" outlineLevelCol="0"/>
  <cols>
    <col collapsed="false" customWidth="false" hidden="false" outlineLevel="0" max="1" min="1" style="55" width="9.14"/>
    <col collapsed="false" customWidth="true" hidden="false" outlineLevel="0" max="2" min="2" style="55" width="19.86"/>
    <col collapsed="false" customWidth="false" hidden="false" outlineLevel="0" max="16" min="3" style="55" width="9.14"/>
  </cols>
  <sheetData>
    <row r="3" customFormat="false" ht="15" hidden="false" customHeight="true" outlineLevel="0" collapsed="false">
      <c r="A3" s="93" t="s">
        <v>62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</row>
    <row r="4" customFormat="false" ht="17.25" hidden="false" customHeight="true" outlineLevel="0" collapsed="false">
      <c r="A4" s="93" t="s">
        <v>319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6" customFormat="false" ht="15.75" hidden="false" customHeight="true" outlineLevel="0" collapsed="false">
      <c r="A6" s="93" t="s">
        <v>64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</row>
    <row r="8" customFormat="false" ht="60" hidden="false" customHeight="true" outlineLevel="0" collapsed="false">
      <c r="A8" s="94" t="s">
        <v>43</v>
      </c>
      <c r="B8" s="94" t="s">
        <v>65</v>
      </c>
      <c r="C8" s="94" t="s">
        <v>66</v>
      </c>
      <c r="D8" s="94" t="s">
        <v>67</v>
      </c>
      <c r="E8" s="94"/>
      <c r="F8" s="94"/>
      <c r="G8" s="94"/>
      <c r="H8" s="94"/>
      <c r="I8" s="94"/>
      <c r="J8" s="94"/>
      <c r="K8" s="94"/>
      <c r="L8" s="94"/>
      <c r="M8" s="94"/>
      <c r="N8" s="94"/>
      <c r="O8" s="94" t="s">
        <v>68</v>
      </c>
      <c r="P8" s="94" t="s">
        <v>69</v>
      </c>
    </row>
    <row r="9" customFormat="false" ht="15" hidden="false" customHeight="false" outlineLevel="0" collapsed="false">
      <c r="A9" s="94"/>
      <c r="B9" s="94"/>
      <c r="C9" s="94"/>
      <c r="D9" s="17" t="s">
        <v>70</v>
      </c>
      <c r="E9" s="17" t="s">
        <v>71</v>
      </c>
      <c r="F9" s="17" t="s">
        <v>72</v>
      </c>
      <c r="G9" s="17" t="s">
        <v>73</v>
      </c>
      <c r="H9" s="17" t="s">
        <v>74</v>
      </c>
      <c r="I9" s="17" t="s">
        <v>75</v>
      </c>
      <c r="J9" s="17" t="s">
        <v>76</v>
      </c>
      <c r="K9" s="17" t="s">
        <v>77</v>
      </c>
      <c r="L9" s="17" t="s">
        <v>78</v>
      </c>
      <c r="M9" s="17" t="s">
        <v>79</v>
      </c>
      <c r="N9" s="17" t="s">
        <v>80</v>
      </c>
      <c r="O9" s="94"/>
      <c r="P9" s="94"/>
    </row>
    <row r="10" customFormat="false" ht="15" hidden="false" customHeight="false" outlineLevel="0" collapsed="false">
      <c r="A10" s="57" t="n">
        <v>1</v>
      </c>
      <c r="B10" s="17" t="n">
        <v>2</v>
      </c>
      <c r="C10" s="17" t="n">
        <v>3</v>
      </c>
      <c r="D10" s="17" t="n">
        <v>4</v>
      </c>
      <c r="E10" s="57" t="n">
        <v>5</v>
      </c>
      <c r="F10" s="57" t="n">
        <v>6</v>
      </c>
      <c r="G10" s="57" t="n">
        <v>7</v>
      </c>
      <c r="H10" s="57" t="n">
        <v>8</v>
      </c>
      <c r="I10" s="57" t="n">
        <v>9</v>
      </c>
      <c r="J10" s="57" t="n">
        <v>10</v>
      </c>
      <c r="K10" s="57" t="n">
        <v>11</v>
      </c>
      <c r="L10" s="57" t="n">
        <v>12</v>
      </c>
      <c r="M10" s="57" t="n">
        <v>13</v>
      </c>
      <c r="N10" s="57" t="n">
        <v>14</v>
      </c>
      <c r="O10" s="57" t="n">
        <v>15</v>
      </c>
      <c r="P10" s="57"/>
    </row>
    <row r="11" customFormat="false" ht="39" hidden="false" customHeight="true" outlineLevel="0" collapsed="false">
      <c r="A11" s="95" t="n">
        <v>1</v>
      </c>
      <c r="B11" s="40" t="s">
        <v>320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</row>
    <row r="12" customFormat="false" ht="15" hidden="false" customHeight="false" outlineLevel="0" collapsed="false">
      <c r="A12" s="95"/>
      <c r="B12" s="17" t="s">
        <v>82</v>
      </c>
      <c r="C12" s="94" t="s">
        <v>83</v>
      </c>
      <c r="D12" s="17" t="n">
        <v>420</v>
      </c>
      <c r="E12" s="17" t="n">
        <v>420</v>
      </c>
      <c r="F12" s="17" t="n">
        <v>420</v>
      </c>
      <c r="G12" s="29" t="n">
        <v>420</v>
      </c>
      <c r="H12" s="29" t="n">
        <v>420</v>
      </c>
      <c r="I12" s="29" t="n">
        <v>420</v>
      </c>
      <c r="J12" s="17"/>
      <c r="K12" s="17"/>
      <c r="L12" s="17"/>
      <c r="M12" s="17"/>
      <c r="N12" s="57"/>
      <c r="O12" s="57"/>
      <c r="P12" s="57"/>
    </row>
    <row r="13" customFormat="false" ht="21.75" hidden="false" customHeight="true" outlineLevel="0" collapsed="false">
      <c r="A13" s="95"/>
      <c r="B13" s="17" t="s">
        <v>84</v>
      </c>
      <c r="C13" s="94" t="s">
        <v>83</v>
      </c>
      <c r="D13" s="17" t="n">
        <v>420</v>
      </c>
      <c r="E13" s="17" t="n">
        <v>420</v>
      </c>
      <c r="F13" s="17" t="n">
        <v>420</v>
      </c>
      <c r="G13" s="29" t="n">
        <v>420</v>
      </c>
      <c r="H13" s="29" t="n">
        <v>420</v>
      </c>
      <c r="I13" s="29" t="n">
        <v>420</v>
      </c>
      <c r="J13" s="17"/>
      <c r="K13" s="17"/>
      <c r="L13" s="17"/>
      <c r="M13" s="17"/>
      <c r="N13" s="57"/>
      <c r="O13" s="57"/>
      <c r="P13" s="96"/>
    </row>
    <row r="16" customFormat="false" ht="58.5" hidden="true" customHeight="true" outlineLevel="0" collapsed="false">
      <c r="L16" s="97" t="s">
        <v>105</v>
      </c>
      <c r="M16" s="97"/>
      <c r="N16" s="97"/>
      <c r="O16" s="97"/>
      <c r="P16" s="98" t="n">
        <f aca="false">(P13)/A11</f>
        <v>0</v>
      </c>
    </row>
  </sheetData>
  <mergeCells count="12">
    <mergeCell ref="A3:P3"/>
    <mergeCell ref="A4:P4"/>
    <mergeCell ref="A6:P6"/>
    <mergeCell ref="A8:A9"/>
    <mergeCell ref="B8:B9"/>
    <mergeCell ref="C8:C9"/>
    <mergeCell ref="D8:N8"/>
    <mergeCell ref="O8:O9"/>
    <mergeCell ref="P8:P9"/>
    <mergeCell ref="A11:A13"/>
    <mergeCell ref="B11:P11"/>
    <mergeCell ref="L16:O1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0"/>
  <sheetViews>
    <sheetView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K7" activeCellId="0" sqref="K7"/>
    </sheetView>
  </sheetViews>
  <sheetFormatPr defaultColWidth="8.71484375" defaultRowHeight="15" customHeight="false" zeroHeight="false" outlineLevelRow="0" outlineLevelCol="0"/>
  <cols>
    <col collapsed="false" customWidth="false" hidden="false" outlineLevel="0" max="1" min="1" style="55" width="8.71"/>
    <col collapsed="false" customWidth="true" hidden="false" outlineLevel="0" max="2" min="2" style="55" width="22.15"/>
    <col collapsed="false" customWidth="true" hidden="false" outlineLevel="0" max="3" min="3" style="55" width="19.29"/>
    <col collapsed="false" customWidth="true" hidden="false" outlineLevel="0" max="4" min="4" style="55" width="18.71"/>
    <col collapsed="false" customWidth="true" hidden="false" outlineLevel="0" max="5" min="5" style="55" width="16.29"/>
    <col collapsed="false" customWidth="true" hidden="false" outlineLevel="0" max="6" min="6" style="55" width="18.86"/>
    <col collapsed="false" customWidth="true" hidden="false" outlineLevel="0" max="7" min="7" style="55" width="28.42"/>
    <col collapsed="false" customWidth="true" hidden="false" outlineLevel="0" max="8" min="8" style="55" width="22.15"/>
    <col collapsed="false" customWidth="false" hidden="false" outlineLevel="0" max="16384" min="9" style="24" width="8.71"/>
  </cols>
  <sheetData>
    <row r="1" customFormat="false" ht="15" hidden="false" customHeight="false" outlineLevel="0" collapsed="false">
      <c r="A1" s="56" t="s">
        <v>106</v>
      </c>
      <c r="B1" s="56"/>
      <c r="C1" s="56"/>
      <c r="D1" s="56"/>
      <c r="E1" s="56"/>
      <c r="F1" s="56"/>
      <c r="G1" s="56"/>
      <c r="H1" s="56"/>
    </row>
    <row r="3" customFormat="false" ht="97.5" hidden="false" customHeight="true" outlineLevel="0" collapsed="false">
      <c r="A3" s="99" t="s">
        <v>107</v>
      </c>
      <c r="B3" s="99" t="s">
        <v>108</v>
      </c>
      <c r="C3" s="99" t="s">
        <v>109</v>
      </c>
      <c r="D3" s="99" t="s">
        <v>110</v>
      </c>
      <c r="E3" s="99" t="s">
        <v>111</v>
      </c>
      <c r="F3" s="99" t="s">
        <v>112</v>
      </c>
      <c r="G3" s="99" t="s">
        <v>113</v>
      </c>
      <c r="H3" s="99" t="s">
        <v>114</v>
      </c>
    </row>
    <row r="4" customFormat="false" ht="15" hidden="false" customHeight="false" outlineLevel="0" collapsed="false">
      <c r="A4" s="35" t="n">
        <v>1</v>
      </c>
      <c r="B4" s="94" t="n">
        <v>2</v>
      </c>
      <c r="C4" s="35" t="n">
        <v>3</v>
      </c>
      <c r="D4" s="35" t="n">
        <v>4</v>
      </c>
      <c r="E4" s="35" t="n">
        <v>5</v>
      </c>
      <c r="F4" s="35" t="n">
        <v>6</v>
      </c>
      <c r="G4" s="35" t="n">
        <v>7</v>
      </c>
      <c r="H4" s="57"/>
    </row>
    <row r="5" customFormat="false" ht="55.5" hidden="false" customHeight="true" outlineLevel="0" collapsed="false">
      <c r="A5" s="57" t="s">
        <v>115</v>
      </c>
      <c r="B5" s="94" t="s">
        <v>321</v>
      </c>
      <c r="C5" s="94"/>
      <c r="D5" s="94"/>
      <c r="E5" s="94"/>
      <c r="F5" s="94"/>
      <c r="G5" s="94"/>
      <c r="H5" s="57"/>
    </row>
    <row r="6" customFormat="false" ht="108.95" hidden="false" customHeight="false" outlineLevel="0" collapsed="false">
      <c r="A6" s="100" t="s">
        <v>117</v>
      </c>
      <c r="B6" s="17" t="s">
        <v>322</v>
      </c>
      <c r="C6" s="57"/>
      <c r="D6" s="57"/>
      <c r="E6" s="57"/>
      <c r="F6" s="57"/>
      <c r="G6" s="57"/>
      <c r="H6" s="101"/>
    </row>
    <row r="7" customFormat="false" ht="85.05" hidden="false" customHeight="false" outlineLevel="0" collapsed="false">
      <c r="A7" s="57" t="s">
        <v>119</v>
      </c>
      <c r="B7" s="99" t="s">
        <v>323</v>
      </c>
      <c r="C7" s="102" t="n">
        <v>46023</v>
      </c>
      <c r="D7" s="102" t="n">
        <v>46023</v>
      </c>
      <c r="E7" s="99" t="s">
        <v>324</v>
      </c>
      <c r="F7" s="99" t="s">
        <v>325</v>
      </c>
      <c r="G7" s="103"/>
      <c r="H7" s="104" t="s">
        <v>326</v>
      </c>
    </row>
    <row r="8" customFormat="false" ht="85.05" hidden="false" customHeight="false" outlineLevel="0" collapsed="false">
      <c r="A8" s="57" t="s">
        <v>136</v>
      </c>
      <c r="B8" s="17" t="s">
        <v>327</v>
      </c>
      <c r="C8" s="102" t="n">
        <v>46023</v>
      </c>
      <c r="D8" s="102" t="n">
        <v>46023</v>
      </c>
      <c r="E8" s="99" t="s">
        <v>324</v>
      </c>
      <c r="F8" s="99" t="s">
        <v>328</v>
      </c>
      <c r="G8" s="103"/>
      <c r="H8" s="104" t="s">
        <v>326</v>
      </c>
    </row>
    <row r="9" customFormat="false" ht="132.8" hidden="false" customHeight="false" outlineLevel="0" collapsed="false">
      <c r="A9" s="57" t="s">
        <v>329</v>
      </c>
      <c r="B9" s="17" t="s">
        <v>330</v>
      </c>
      <c r="C9" s="105" t="s">
        <v>131</v>
      </c>
      <c r="D9" s="105" t="s">
        <v>131</v>
      </c>
      <c r="E9" s="99" t="s">
        <v>331</v>
      </c>
      <c r="F9" s="99" t="s">
        <v>332</v>
      </c>
      <c r="G9" s="103"/>
      <c r="H9" s="104" t="s">
        <v>326</v>
      </c>
    </row>
    <row r="10" customFormat="false" ht="85.05" hidden="false" customHeight="false" outlineLevel="0" collapsed="false">
      <c r="A10" s="57" t="s">
        <v>333</v>
      </c>
      <c r="B10" s="17" t="s">
        <v>334</v>
      </c>
      <c r="C10" s="105" t="s">
        <v>131</v>
      </c>
      <c r="D10" s="105" t="s">
        <v>131</v>
      </c>
      <c r="E10" s="99" t="s">
        <v>335</v>
      </c>
      <c r="F10" s="99" t="s">
        <v>336</v>
      </c>
      <c r="G10" s="103"/>
      <c r="H10" s="104" t="s">
        <v>326</v>
      </c>
    </row>
    <row r="12" customFormat="false" ht="15" hidden="true" customHeight="false" outlineLevel="0" collapsed="false"/>
    <row r="13" customFormat="false" ht="15" hidden="true" customHeight="false" outlineLevel="0" collapsed="false">
      <c r="A13" s="92"/>
    </row>
    <row r="14" customFormat="false" ht="15" hidden="true" customHeight="false" outlineLevel="0" collapsed="false"/>
    <row r="15" customFormat="false" ht="15" hidden="true" customHeight="false" outlineLevel="0" collapsed="false"/>
    <row r="17" customFormat="false" ht="49.25" hidden="false" customHeight="false" outlineLevel="0" collapsed="false">
      <c r="G17" s="77" t="s">
        <v>318</v>
      </c>
      <c r="H17" s="55" t="n">
        <f aca="false">4/4*100</f>
        <v>100</v>
      </c>
    </row>
    <row r="20" customFormat="false" ht="15" hidden="false" customHeight="false" outlineLevel="0" collapsed="false">
      <c r="A20" s="92"/>
    </row>
  </sheetData>
  <mergeCells count="2">
    <mergeCell ref="A1:H1"/>
    <mergeCell ref="B5:G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3:P31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false" hidden="false" outlineLevel="0" max="1" min="1" style="55" width="9.14"/>
    <col collapsed="false" customWidth="true" hidden="false" outlineLevel="0" max="2" min="2" style="55" width="19.86"/>
    <col collapsed="false" customWidth="false" hidden="false" outlineLevel="0" max="16" min="3" style="55" width="9.14"/>
  </cols>
  <sheetData>
    <row r="3" customFormat="false" ht="15" hidden="false" customHeight="true" outlineLevel="0" collapsed="false">
      <c r="A3" s="93" t="s">
        <v>62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</row>
    <row r="4" customFormat="false" ht="17.25" hidden="false" customHeight="true" outlineLevel="0" collapsed="false">
      <c r="A4" s="93" t="s">
        <v>337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6" customFormat="false" ht="15.75" hidden="false" customHeight="true" outlineLevel="0" collapsed="false">
      <c r="A6" s="93" t="s">
        <v>64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</row>
    <row r="8" customFormat="false" ht="60" hidden="false" customHeight="true" outlineLevel="0" collapsed="false">
      <c r="A8" s="94" t="s">
        <v>43</v>
      </c>
      <c r="B8" s="94" t="s">
        <v>65</v>
      </c>
      <c r="C8" s="94" t="s">
        <v>66</v>
      </c>
      <c r="D8" s="94" t="s">
        <v>67</v>
      </c>
      <c r="E8" s="94"/>
      <c r="F8" s="94"/>
      <c r="G8" s="94"/>
      <c r="H8" s="94"/>
      <c r="I8" s="94"/>
      <c r="J8" s="94"/>
      <c r="K8" s="94"/>
      <c r="L8" s="94"/>
      <c r="M8" s="94"/>
      <c r="N8" s="94"/>
      <c r="O8" s="94" t="s">
        <v>68</v>
      </c>
      <c r="P8" s="94" t="s">
        <v>69</v>
      </c>
    </row>
    <row r="9" customFormat="false" ht="15" hidden="false" customHeight="false" outlineLevel="0" collapsed="false">
      <c r="A9" s="94"/>
      <c r="B9" s="94"/>
      <c r="C9" s="94"/>
      <c r="D9" s="17" t="s">
        <v>70</v>
      </c>
      <c r="E9" s="17" t="s">
        <v>71</v>
      </c>
      <c r="F9" s="17" t="s">
        <v>72</v>
      </c>
      <c r="G9" s="17" t="s">
        <v>73</v>
      </c>
      <c r="H9" s="17" t="s">
        <v>74</v>
      </c>
      <c r="I9" s="17" t="s">
        <v>75</v>
      </c>
      <c r="J9" s="17" t="s">
        <v>76</v>
      </c>
      <c r="K9" s="17" t="s">
        <v>77</v>
      </c>
      <c r="L9" s="17" t="s">
        <v>78</v>
      </c>
      <c r="M9" s="17" t="s">
        <v>79</v>
      </c>
      <c r="N9" s="17" t="s">
        <v>80</v>
      </c>
      <c r="O9" s="94"/>
      <c r="P9" s="94"/>
    </row>
    <row r="10" customFormat="false" ht="15" hidden="false" customHeight="false" outlineLevel="0" collapsed="false">
      <c r="A10" s="57" t="n">
        <v>1</v>
      </c>
      <c r="B10" s="17" t="n">
        <v>2</v>
      </c>
      <c r="C10" s="17" t="n">
        <v>3</v>
      </c>
      <c r="D10" s="17" t="n">
        <v>4</v>
      </c>
      <c r="E10" s="57" t="n">
        <v>5</v>
      </c>
      <c r="F10" s="57" t="n">
        <v>6</v>
      </c>
      <c r="G10" s="57" t="n">
        <v>7</v>
      </c>
      <c r="H10" s="57" t="n">
        <v>8</v>
      </c>
      <c r="I10" s="57" t="n">
        <v>9</v>
      </c>
      <c r="J10" s="57" t="n">
        <v>10</v>
      </c>
      <c r="K10" s="57" t="n">
        <v>11</v>
      </c>
      <c r="L10" s="57" t="n">
        <v>12</v>
      </c>
      <c r="M10" s="57" t="n">
        <v>13</v>
      </c>
      <c r="N10" s="57" t="n">
        <v>14</v>
      </c>
      <c r="O10" s="57" t="n">
        <v>15</v>
      </c>
      <c r="P10" s="57"/>
    </row>
    <row r="11" customFormat="false" ht="48" hidden="false" customHeight="true" outlineLevel="0" collapsed="false">
      <c r="A11" s="95" t="n">
        <v>1</v>
      </c>
      <c r="B11" s="106" t="s">
        <v>338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40"/>
    </row>
    <row r="12" customFormat="false" ht="36.8" hidden="false" customHeight="false" outlineLevel="0" collapsed="false">
      <c r="A12" s="95"/>
      <c r="B12" s="17" t="s">
        <v>82</v>
      </c>
      <c r="C12" s="57" t="s">
        <v>83</v>
      </c>
      <c r="D12" s="103" t="s">
        <v>339</v>
      </c>
      <c r="E12" s="103" t="s">
        <v>339</v>
      </c>
      <c r="F12" s="103" t="s">
        <v>339</v>
      </c>
      <c r="G12" s="103" t="s">
        <v>339</v>
      </c>
      <c r="H12" s="103" t="s">
        <v>340</v>
      </c>
      <c r="I12" s="103" t="s">
        <v>339</v>
      </c>
      <c r="J12" s="103" t="s">
        <v>339</v>
      </c>
      <c r="K12" s="103" t="s">
        <v>341</v>
      </c>
      <c r="L12" s="103" t="s">
        <v>342</v>
      </c>
      <c r="M12" s="103" t="s">
        <v>343</v>
      </c>
      <c r="N12" s="103" t="s">
        <v>339</v>
      </c>
      <c r="O12" s="107" t="s">
        <v>344</v>
      </c>
      <c r="P12" s="57"/>
    </row>
    <row r="13" customFormat="false" ht="21.75" hidden="false" customHeight="true" outlineLevel="0" collapsed="false">
      <c r="A13" s="95"/>
      <c r="B13" s="17" t="s">
        <v>84</v>
      </c>
      <c r="C13" s="57" t="s">
        <v>83</v>
      </c>
      <c r="D13" s="103" t="n">
        <v>0</v>
      </c>
      <c r="E13" s="103" t="n">
        <v>0</v>
      </c>
      <c r="F13" s="103" t="n">
        <v>0</v>
      </c>
      <c r="G13" s="103" t="n">
        <v>0</v>
      </c>
      <c r="H13" s="103" t="n">
        <v>0</v>
      </c>
      <c r="I13" s="103" t="s">
        <v>345</v>
      </c>
      <c r="J13" s="103"/>
      <c r="K13" s="103"/>
      <c r="L13" s="103"/>
      <c r="M13" s="103"/>
      <c r="N13" s="103"/>
      <c r="O13" s="108"/>
      <c r="P13" s="109"/>
    </row>
    <row r="16" customFormat="false" ht="34.5" hidden="true" customHeight="true" outlineLevel="0" collapsed="false">
      <c r="L16" s="97" t="s">
        <v>105</v>
      </c>
      <c r="M16" s="97"/>
      <c r="N16" s="97"/>
      <c r="O16" s="97"/>
      <c r="P16" s="98" t="n">
        <f aca="false">P13/A11</f>
        <v>0</v>
      </c>
    </row>
    <row r="20" customFormat="false" ht="48.75" hidden="false" customHeight="true" outlineLevel="0" collapsed="false"/>
    <row r="26" customFormat="false" ht="24.75" hidden="false" customHeight="true" outlineLevel="0" collapsed="false"/>
    <row r="31" customFormat="false" ht="58.5" hidden="false" customHeight="true" outlineLevel="0" collapsed="false"/>
  </sheetData>
  <mergeCells count="12">
    <mergeCell ref="A3:P3"/>
    <mergeCell ref="A4:P4"/>
    <mergeCell ref="A6:P6"/>
    <mergeCell ref="A8:A9"/>
    <mergeCell ref="B8:B9"/>
    <mergeCell ref="C8:C9"/>
    <mergeCell ref="D8:N8"/>
    <mergeCell ref="O8:O9"/>
    <mergeCell ref="P8:P9"/>
    <mergeCell ref="A11:A13"/>
    <mergeCell ref="B11:O11"/>
    <mergeCell ref="L16:O1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40"/>
  <sheetViews>
    <sheetView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A1" activeCellId="0" sqref="A1"/>
    </sheetView>
  </sheetViews>
  <sheetFormatPr defaultColWidth="8.71484375" defaultRowHeight="15" customHeight="true" zeroHeight="false" outlineLevelRow="0" outlineLevelCol="0"/>
  <cols>
    <col collapsed="false" customWidth="false" hidden="false" outlineLevel="0" max="1" min="1" style="55" width="8.71"/>
    <col collapsed="false" customWidth="true" hidden="false" outlineLevel="0" max="2" min="2" style="55" width="22.15"/>
    <col collapsed="false" customWidth="true" hidden="false" outlineLevel="0" max="3" min="3" style="55" width="19.29"/>
    <col collapsed="false" customWidth="true" hidden="false" outlineLevel="0" max="4" min="4" style="55" width="18.71"/>
    <col collapsed="false" customWidth="true" hidden="false" outlineLevel="0" max="5" min="5" style="55" width="16.29"/>
    <col collapsed="false" customWidth="true" hidden="false" outlineLevel="0" max="6" min="6" style="55" width="18.86"/>
    <col collapsed="false" customWidth="true" hidden="false" outlineLevel="0" max="7" min="7" style="55" width="28.42"/>
    <col collapsed="false" customWidth="false" hidden="true" outlineLevel="0" max="8" min="8" style="55" width="8.71"/>
    <col collapsed="false" customWidth="true" hidden="false" outlineLevel="0" max="9" min="9" style="55" width="17.52"/>
    <col collapsed="false" customWidth="false" hidden="false" outlineLevel="0" max="13" min="10" style="55" width="8.71"/>
  </cols>
  <sheetData>
    <row r="1" customFormat="false" ht="15" hidden="false" customHeight="false" outlineLevel="0" collapsed="false">
      <c r="A1" s="56" t="s">
        <v>106</v>
      </c>
      <c r="B1" s="56"/>
      <c r="C1" s="56"/>
      <c r="D1" s="56"/>
      <c r="E1" s="56"/>
      <c r="F1" s="56"/>
      <c r="G1" s="56"/>
      <c r="H1" s="56"/>
    </row>
    <row r="2" customFormat="false" ht="49.05" hidden="false" customHeight="false" outlineLevel="0" collapsed="false">
      <c r="A2" s="17" t="s">
        <v>107</v>
      </c>
      <c r="B2" s="17" t="s">
        <v>108</v>
      </c>
      <c r="C2" s="17" t="s">
        <v>109</v>
      </c>
      <c r="D2" s="17" t="s">
        <v>110</v>
      </c>
      <c r="E2" s="17" t="s">
        <v>111</v>
      </c>
      <c r="F2" s="17" t="s">
        <v>112</v>
      </c>
      <c r="G2" s="17" t="s">
        <v>113</v>
      </c>
    </row>
    <row r="3" customFormat="false" ht="97.5" hidden="false" customHeight="true" outlineLevel="0" collapsed="false">
      <c r="A3" s="57" t="n">
        <v>1</v>
      </c>
      <c r="B3" s="17" t="n">
        <v>2</v>
      </c>
      <c r="C3" s="57" t="n">
        <v>3</v>
      </c>
      <c r="D3" s="57" t="n">
        <v>4</v>
      </c>
      <c r="E3" s="57" t="n">
        <v>5</v>
      </c>
      <c r="F3" s="57" t="n">
        <v>6</v>
      </c>
      <c r="G3" s="57" t="n">
        <v>7</v>
      </c>
      <c r="H3" s="17" t="s">
        <v>114</v>
      </c>
    </row>
    <row r="4" customFormat="false" ht="37.3" hidden="false" customHeight="true" outlineLevel="0" collapsed="false">
      <c r="A4" s="57" t="s">
        <v>115</v>
      </c>
      <c r="B4" s="110" t="s">
        <v>346</v>
      </c>
      <c r="C4" s="110"/>
      <c r="D4" s="110"/>
      <c r="E4" s="110"/>
      <c r="F4" s="110"/>
      <c r="G4" s="110"/>
      <c r="H4" s="57"/>
    </row>
    <row r="5" customFormat="false" ht="46.5" hidden="false" customHeight="true" outlineLevel="0" collapsed="false">
      <c r="A5" s="100" t="s">
        <v>117</v>
      </c>
      <c r="B5" s="111" t="s">
        <v>347</v>
      </c>
      <c r="C5" s="112"/>
      <c r="D5" s="57"/>
      <c r="E5" s="113"/>
      <c r="F5" s="57"/>
      <c r="G5" s="73"/>
      <c r="H5" s="57"/>
    </row>
    <row r="6" customFormat="false" ht="86.35" hidden="false" customHeight="true" outlineLevel="0" collapsed="false">
      <c r="A6" s="57" t="s">
        <v>119</v>
      </c>
      <c r="B6" s="114" t="s">
        <v>348</v>
      </c>
      <c r="C6" s="115" t="n">
        <v>46174</v>
      </c>
      <c r="D6" s="116" t="n">
        <v>45962</v>
      </c>
      <c r="E6" s="113" t="s">
        <v>349</v>
      </c>
      <c r="F6" s="17" t="s">
        <v>325</v>
      </c>
      <c r="G6" s="17" t="s">
        <v>350</v>
      </c>
      <c r="H6" s="57"/>
    </row>
    <row r="7" customFormat="false" ht="85.05" hidden="false" customHeight="false" outlineLevel="0" collapsed="false">
      <c r="A7" s="57"/>
      <c r="B7" s="114" t="s">
        <v>348</v>
      </c>
      <c r="C7" s="115" t="n">
        <v>46174</v>
      </c>
      <c r="D7" s="116" t="n">
        <v>46042</v>
      </c>
      <c r="E7" s="113" t="s">
        <v>349</v>
      </c>
      <c r="F7" s="17" t="s">
        <v>325</v>
      </c>
      <c r="G7" s="17" t="s">
        <v>351</v>
      </c>
      <c r="H7" s="57" t="s">
        <v>352</v>
      </c>
    </row>
    <row r="8" customFormat="false" ht="85.05" hidden="false" customHeight="false" outlineLevel="0" collapsed="false">
      <c r="A8" s="57" t="s">
        <v>136</v>
      </c>
      <c r="B8" s="114" t="s">
        <v>353</v>
      </c>
      <c r="C8" s="115" t="n">
        <v>46266</v>
      </c>
      <c r="D8" s="116" t="n">
        <v>46094</v>
      </c>
      <c r="E8" s="113" t="s">
        <v>349</v>
      </c>
      <c r="F8" s="17" t="s">
        <v>328</v>
      </c>
      <c r="G8" s="17" t="s">
        <v>350</v>
      </c>
      <c r="H8" s="57" t="s">
        <v>352</v>
      </c>
    </row>
    <row r="9" customFormat="false" ht="85.05" hidden="false" customHeight="false" outlineLevel="0" collapsed="false">
      <c r="A9" s="57"/>
      <c r="B9" s="17" t="s">
        <v>353</v>
      </c>
      <c r="C9" s="116" t="n">
        <v>46266</v>
      </c>
      <c r="D9" s="116" t="n">
        <v>46063</v>
      </c>
      <c r="E9" s="113" t="s">
        <v>349</v>
      </c>
      <c r="F9" s="17" t="s">
        <v>328</v>
      </c>
      <c r="G9" s="17" t="s">
        <v>351</v>
      </c>
      <c r="H9" s="57" t="s">
        <v>352</v>
      </c>
    </row>
    <row r="10" customFormat="false" ht="57.45" hidden="false" customHeight="false" outlineLevel="0" collapsed="false">
      <c r="A10" s="117"/>
      <c r="B10" s="118" t="s">
        <v>354</v>
      </c>
      <c r="C10" s="119" t="n">
        <v>46357</v>
      </c>
      <c r="D10" s="119" t="s">
        <v>355</v>
      </c>
      <c r="E10" s="118" t="s">
        <v>349</v>
      </c>
      <c r="F10" s="118" t="s">
        <v>332</v>
      </c>
      <c r="G10" s="17" t="s">
        <v>350</v>
      </c>
      <c r="H10" s="57" t="s">
        <v>352</v>
      </c>
    </row>
    <row r="11" customFormat="false" ht="80.75" hidden="false" customHeight="true" outlineLevel="0" collapsed="false">
      <c r="A11" s="117"/>
      <c r="B11" s="118" t="s">
        <v>354</v>
      </c>
      <c r="C11" s="119" t="n">
        <v>46357</v>
      </c>
      <c r="D11" s="118"/>
      <c r="E11" s="118" t="s">
        <v>349</v>
      </c>
      <c r="F11" s="118" t="s">
        <v>332</v>
      </c>
      <c r="G11" s="17" t="s">
        <v>351</v>
      </c>
      <c r="H11" s="57"/>
    </row>
    <row r="12" customFormat="false" ht="62.35" hidden="false" customHeight="true" outlineLevel="0" collapsed="false">
      <c r="A12" s="117"/>
      <c r="B12" s="118" t="s">
        <v>356</v>
      </c>
      <c r="C12" s="119" t="n">
        <v>46381</v>
      </c>
      <c r="D12" s="120" t="s">
        <v>357</v>
      </c>
      <c r="E12" s="118" t="s">
        <v>349</v>
      </c>
      <c r="F12" s="118" t="s">
        <v>336</v>
      </c>
      <c r="G12" s="17" t="s">
        <v>350</v>
      </c>
      <c r="H12" s="57"/>
    </row>
    <row r="13" customFormat="false" ht="49.05" hidden="false" customHeight="true" outlineLevel="0" collapsed="false">
      <c r="A13" s="117"/>
      <c r="B13" s="118" t="s">
        <v>356</v>
      </c>
      <c r="C13" s="119" t="n">
        <v>46382</v>
      </c>
      <c r="D13" s="119"/>
      <c r="E13" s="118" t="s">
        <v>349</v>
      </c>
      <c r="F13" s="118" t="s">
        <v>336</v>
      </c>
      <c r="G13" s="17" t="s">
        <v>351</v>
      </c>
      <c r="H13" s="57" t="s">
        <v>125</v>
      </c>
      <c r="I13" s="77"/>
    </row>
    <row r="14" customFormat="false" ht="37.3" hidden="false" customHeight="true" outlineLevel="0" collapsed="false">
      <c r="A14" s="57" t="s">
        <v>152</v>
      </c>
      <c r="B14" s="17" t="s">
        <v>346</v>
      </c>
      <c r="C14" s="17"/>
      <c r="D14" s="17"/>
      <c r="E14" s="17"/>
      <c r="F14" s="17"/>
      <c r="G14" s="17"/>
      <c r="H14" s="57" t="s">
        <v>352</v>
      </c>
    </row>
    <row r="15" customFormat="false" ht="49.25" hidden="false" customHeight="false" outlineLevel="0" collapsed="false">
      <c r="A15" s="100" t="s">
        <v>117</v>
      </c>
      <c r="B15" s="17" t="s">
        <v>358</v>
      </c>
      <c r="C15" s="57"/>
      <c r="D15" s="57"/>
      <c r="E15" s="99"/>
      <c r="F15" s="57"/>
      <c r="G15" s="57"/>
      <c r="H15" s="57" t="s">
        <v>125</v>
      </c>
    </row>
    <row r="16" customFormat="false" ht="79.85" hidden="false" customHeight="false" outlineLevel="0" collapsed="false">
      <c r="A16" s="57" t="s">
        <v>119</v>
      </c>
      <c r="B16" s="121" t="s">
        <v>348</v>
      </c>
      <c r="C16" s="122" t="n">
        <v>46174</v>
      </c>
      <c r="D16" s="122" t="n">
        <v>45923</v>
      </c>
      <c r="E16" s="121" t="s">
        <v>349</v>
      </c>
      <c r="F16" s="121" t="s">
        <v>325</v>
      </c>
      <c r="G16" s="121" t="s">
        <v>359</v>
      </c>
      <c r="H16" s="57" t="s">
        <v>352</v>
      </c>
    </row>
    <row r="17" customFormat="false" ht="108.35" hidden="false" customHeight="true" outlineLevel="0" collapsed="false">
      <c r="A17" s="57"/>
      <c r="B17" s="121" t="s">
        <v>348</v>
      </c>
      <c r="C17" s="122" t="n">
        <v>46174</v>
      </c>
      <c r="D17" s="122" t="n">
        <v>46004</v>
      </c>
      <c r="E17" s="121" t="s">
        <v>349</v>
      </c>
      <c r="F17" s="121" t="s">
        <v>325</v>
      </c>
      <c r="G17" s="121" t="s">
        <v>360</v>
      </c>
      <c r="H17" s="57" t="s">
        <v>125</v>
      </c>
    </row>
    <row r="18" customFormat="false" ht="79.85" hidden="false" customHeight="false" outlineLevel="0" collapsed="false">
      <c r="A18" s="57"/>
      <c r="B18" s="121" t="s">
        <v>348</v>
      </c>
      <c r="C18" s="122" t="n">
        <v>46174</v>
      </c>
      <c r="D18" s="122" t="n">
        <v>46004</v>
      </c>
      <c r="E18" s="121" t="s">
        <v>349</v>
      </c>
      <c r="F18" s="121" t="s">
        <v>325</v>
      </c>
      <c r="G18" s="121" t="s">
        <v>361</v>
      </c>
      <c r="H18" s="57" t="s">
        <v>125</v>
      </c>
    </row>
    <row r="19" customFormat="false" ht="79.85" hidden="true" customHeight="false" outlineLevel="0" collapsed="false">
      <c r="A19" s="57"/>
      <c r="B19" s="123" t="s">
        <v>362</v>
      </c>
      <c r="C19" s="122" t="n">
        <v>46266</v>
      </c>
      <c r="D19" s="122" t="n">
        <v>46015</v>
      </c>
      <c r="E19" s="121" t="s">
        <v>349</v>
      </c>
      <c r="F19" s="121" t="s">
        <v>328</v>
      </c>
      <c r="G19" s="121" t="s">
        <v>361</v>
      </c>
      <c r="H19" s="57" t="s">
        <v>125</v>
      </c>
    </row>
    <row r="20" customFormat="false" ht="79.85" hidden="true" customHeight="false" outlineLevel="0" collapsed="false">
      <c r="A20" s="57" t="s">
        <v>136</v>
      </c>
      <c r="B20" s="123" t="s">
        <v>362</v>
      </c>
      <c r="C20" s="122" t="n">
        <v>46266</v>
      </c>
      <c r="D20" s="122" t="n">
        <v>46015</v>
      </c>
      <c r="E20" s="121" t="s">
        <v>349</v>
      </c>
      <c r="F20" s="121" t="s">
        <v>328</v>
      </c>
      <c r="G20" s="121" t="s">
        <v>360</v>
      </c>
      <c r="H20" s="57" t="s">
        <v>125</v>
      </c>
    </row>
    <row r="21" customFormat="false" ht="102.2" hidden="false" customHeight="true" outlineLevel="0" collapsed="false">
      <c r="A21" s="57"/>
      <c r="B21" s="121" t="s">
        <v>348</v>
      </c>
      <c r="C21" s="122" t="n">
        <v>46174</v>
      </c>
      <c r="D21" s="122" t="n">
        <v>46098</v>
      </c>
      <c r="E21" s="121" t="s">
        <v>349</v>
      </c>
      <c r="F21" s="121" t="s">
        <v>325</v>
      </c>
      <c r="G21" s="121" t="s">
        <v>363</v>
      </c>
    </row>
    <row r="22" customFormat="false" ht="115.5" hidden="false" customHeight="true" outlineLevel="0" collapsed="false">
      <c r="A22" s="117"/>
      <c r="B22" s="121" t="s">
        <v>327</v>
      </c>
      <c r="C22" s="122" t="n">
        <v>46266</v>
      </c>
      <c r="D22" s="124" t="n">
        <v>45944</v>
      </c>
      <c r="E22" s="121" t="s">
        <v>349</v>
      </c>
      <c r="F22" s="121" t="s">
        <v>328</v>
      </c>
      <c r="G22" s="121" t="s">
        <v>359</v>
      </c>
    </row>
    <row r="23" customFormat="false" ht="79.85" hidden="false" customHeight="false" outlineLevel="0" collapsed="false">
      <c r="A23" s="57"/>
      <c r="B23" s="121" t="s">
        <v>327</v>
      </c>
      <c r="C23" s="122" t="n">
        <v>46266</v>
      </c>
      <c r="D23" s="122" t="n">
        <v>46015</v>
      </c>
      <c r="E23" s="121" t="s">
        <v>349</v>
      </c>
      <c r="F23" s="121" t="s">
        <v>328</v>
      </c>
      <c r="G23" s="121" t="s">
        <v>360</v>
      </c>
    </row>
    <row r="24" customFormat="false" ht="79.85" hidden="true" customHeight="false" outlineLevel="0" collapsed="false">
      <c r="A24" s="57"/>
      <c r="B24" s="121"/>
      <c r="C24" s="121"/>
      <c r="D24" s="121"/>
      <c r="E24" s="121"/>
      <c r="F24" s="125" t="s">
        <v>364</v>
      </c>
      <c r="G24" s="121" t="s">
        <v>360</v>
      </c>
      <c r="H24" s="55" t="n">
        <f aca="false">0/4*100</f>
        <v>0</v>
      </c>
    </row>
    <row r="25" customFormat="false" ht="79.85" hidden="true" customHeight="false" outlineLevel="0" collapsed="false">
      <c r="A25" s="57" t="s">
        <v>136</v>
      </c>
      <c r="B25" s="121"/>
      <c r="C25" s="121"/>
      <c r="D25" s="121"/>
      <c r="E25" s="121"/>
      <c r="F25" s="121"/>
      <c r="G25" s="121" t="s">
        <v>361</v>
      </c>
      <c r="H25" s="55" t="n">
        <f aca="false">6/8*100</f>
        <v>75</v>
      </c>
    </row>
    <row r="26" customFormat="false" ht="91" hidden="true" customHeight="false" outlineLevel="0" collapsed="false">
      <c r="A26" s="57"/>
      <c r="B26" s="122" t="n">
        <v>46357</v>
      </c>
      <c r="C26" s="121"/>
      <c r="D26" s="121"/>
      <c r="E26" s="121"/>
      <c r="F26" s="121"/>
      <c r="G26" s="126" t="s">
        <v>363</v>
      </c>
    </row>
    <row r="27" customFormat="false" ht="79.85" hidden="true" customHeight="false" outlineLevel="0" collapsed="false">
      <c r="A27" s="57"/>
      <c r="B27" s="121"/>
      <c r="C27" s="121"/>
      <c r="D27" s="121"/>
      <c r="E27" s="121"/>
      <c r="F27" s="121"/>
      <c r="G27" s="121" t="s">
        <v>359</v>
      </c>
    </row>
    <row r="28" customFormat="false" ht="79.85" hidden="true" customHeight="false" outlineLevel="0" collapsed="false">
      <c r="A28" s="117"/>
      <c r="B28" s="127" t="s">
        <v>365</v>
      </c>
      <c r="C28" s="128" t="n">
        <v>46381</v>
      </c>
      <c r="D28" s="129"/>
      <c r="E28" s="121"/>
      <c r="F28" s="121"/>
      <c r="G28" s="121" t="s">
        <v>360</v>
      </c>
    </row>
    <row r="29" customFormat="false" ht="79.85" hidden="true" customHeight="false" outlineLevel="0" collapsed="false">
      <c r="A29" s="117"/>
      <c r="B29" s="121"/>
      <c r="C29" s="121"/>
      <c r="D29" s="121"/>
      <c r="E29" s="121"/>
      <c r="F29" s="121"/>
      <c r="G29" s="121" t="s">
        <v>361</v>
      </c>
    </row>
    <row r="30" customFormat="false" ht="91" hidden="true" customHeight="false" outlineLevel="0" collapsed="false">
      <c r="A30" s="117"/>
      <c r="B30" s="121"/>
      <c r="C30" s="121"/>
      <c r="D30" s="121"/>
      <c r="E30" s="121"/>
      <c r="F30" s="121"/>
      <c r="G30" s="126" t="s">
        <v>363</v>
      </c>
    </row>
    <row r="31" customFormat="false" ht="103.25" hidden="false" customHeight="true" outlineLevel="0" collapsed="false">
      <c r="A31" s="57"/>
      <c r="B31" s="121" t="s">
        <v>327</v>
      </c>
      <c r="C31" s="122" t="n">
        <v>46266</v>
      </c>
      <c r="D31" s="122" t="n">
        <v>46015</v>
      </c>
      <c r="E31" s="121" t="s">
        <v>349</v>
      </c>
      <c r="F31" s="121" t="s">
        <v>328</v>
      </c>
      <c r="G31" s="121" t="s">
        <v>361</v>
      </c>
      <c r="J31" s="24"/>
      <c r="K31" s="24"/>
      <c r="L31" s="24"/>
      <c r="M31" s="24"/>
    </row>
    <row r="32" customFormat="false" ht="91" hidden="false" customHeight="false" outlineLevel="0" collapsed="false">
      <c r="A32" s="57"/>
      <c r="B32" s="121" t="s">
        <v>327</v>
      </c>
      <c r="C32" s="122" t="n">
        <v>46266</v>
      </c>
      <c r="D32" s="122" t="n">
        <v>46118</v>
      </c>
      <c r="E32" s="121" t="s">
        <v>349</v>
      </c>
      <c r="F32" s="121" t="s">
        <v>328</v>
      </c>
      <c r="G32" s="121" t="s">
        <v>363</v>
      </c>
      <c r="J32" s="24"/>
      <c r="K32" s="24"/>
      <c r="L32" s="24"/>
      <c r="M32" s="24"/>
    </row>
    <row r="33" customFormat="false" ht="117.55" hidden="false" customHeight="true" outlineLevel="0" collapsed="false">
      <c r="A33" s="57" t="s">
        <v>136</v>
      </c>
      <c r="B33" s="121" t="s">
        <v>354</v>
      </c>
      <c r="C33" s="122" t="n">
        <v>46357</v>
      </c>
      <c r="D33" s="122" t="s">
        <v>366</v>
      </c>
      <c r="E33" s="121" t="s">
        <v>349</v>
      </c>
      <c r="F33" s="130" t="s">
        <v>367</v>
      </c>
      <c r="G33" s="121" t="s">
        <v>359</v>
      </c>
    </row>
    <row r="34" customFormat="false" ht="109.35" hidden="false" customHeight="true" outlineLevel="0" collapsed="false">
      <c r="A34" s="117"/>
      <c r="B34" s="121" t="s">
        <v>354</v>
      </c>
      <c r="C34" s="122" t="n">
        <v>46357</v>
      </c>
      <c r="D34" s="122" t="s">
        <v>368</v>
      </c>
      <c r="E34" s="121" t="s">
        <v>349</v>
      </c>
      <c r="F34" s="121" t="s">
        <v>332</v>
      </c>
      <c r="G34" s="121" t="s">
        <v>360</v>
      </c>
    </row>
    <row r="35" customFormat="false" ht="79.85" hidden="false" customHeight="false" outlineLevel="0" collapsed="false">
      <c r="A35" s="117"/>
      <c r="B35" s="121" t="s">
        <v>354</v>
      </c>
      <c r="C35" s="122" t="n">
        <v>46357</v>
      </c>
      <c r="D35" s="122" t="s">
        <v>369</v>
      </c>
      <c r="E35" s="121" t="s">
        <v>349</v>
      </c>
      <c r="F35" s="121" t="s">
        <v>332</v>
      </c>
      <c r="G35" s="121" t="s">
        <v>361</v>
      </c>
    </row>
    <row r="36" customFormat="false" ht="91" hidden="false" customHeight="false" outlineLevel="0" collapsed="false">
      <c r="A36" s="117"/>
      <c r="B36" s="121" t="s">
        <v>354</v>
      </c>
      <c r="C36" s="122" t="n">
        <v>46357</v>
      </c>
      <c r="D36" s="121"/>
      <c r="E36" s="121" t="s">
        <v>349</v>
      </c>
      <c r="F36" s="121" t="s">
        <v>332</v>
      </c>
      <c r="G36" s="121" t="s">
        <v>363</v>
      </c>
    </row>
    <row r="37" customFormat="false" ht="79.85" hidden="false" customHeight="false" outlineLevel="0" collapsed="false">
      <c r="A37" s="57" t="s">
        <v>329</v>
      </c>
      <c r="B37" s="121" t="s">
        <v>356</v>
      </c>
      <c r="C37" s="122" t="n">
        <v>46381</v>
      </c>
      <c r="D37" s="121" t="s">
        <v>370</v>
      </c>
      <c r="E37" s="121" t="s">
        <v>349</v>
      </c>
      <c r="F37" s="121" t="s">
        <v>336</v>
      </c>
      <c r="G37" s="121" t="s">
        <v>359</v>
      </c>
    </row>
    <row r="38" customFormat="false" ht="86.55" hidden="false" customHeight="true" outlineLevel="0" collapsed="false">
      <c r="A38" s="57"/>
      <c r="B38" s="121" t="s">
        <v>356</v>
      </c>
      <c r="C38" s="122" t="n">
        <v>46382</v>
      </c>
      <c r="D38" s="122" t="s">
        <v>371</v>
      </c>
      <c r="E38" s="121" t="s">
        <v>349</v>
      </c>
      <c r="F38" s="121" t="s">
        <v>336</v>
      </c>
      <c r="G38" s="121" t="s">
        <v>360</v>
      </c>
    </row>
    <row r="39" customFormat="false" ht="79.85" hidden="false" customHeight="false" outlineLevel="0" collapsed="false">
      <c r="A39" s="57"/>
      <c r="B39" s="121" t="s">
        <v>356</v>
      </c>
      <c r="C39" s="122" t="n">
        <v>46383</v>
      </c>
      <c r="D39" s="122" t="s">
        <v>372</v>
      </c>
      <c r="E39" s="121" t="s">
        <v>349</v>
      </c>
      <c r="F39" s="121" t="s">
        <v>336</v>
      </c>
      <c r="G39" s="121" t="s">
        <v>361</v>
      </c>
    </row>
    <row r="40" customFormat="false" ht="91" hidden="false" customHeight="false" outlineLevel="0" collapsed="false">
      <c r="A40" s="57"/>
      <c r="B40" s="121" t="s">
        <v>356</v>
      </c>
      <c r="C40" s="122" t="n">
        <v>46384</v>
      </c>
      <c r="D40" s="121"/>
      <c r="E40" s="121" t="s">
        <v>349</v>
      </c>
      <c r="F40" s="121" t="s">
        <v>336</v>
      </c>
      <c r="G40" s="121" t="s">
        <v>363</v>
      </c>
    </row>
  </sheetData>
  <mergeCells count="3">
    <mergeCell ref="A1:H1"/>
    <mergeCell ref="B4:G4"/>
    <mergeCell ref="B14:G14"/>
  </mergeCells>
  <hyperlinks>
    <hyperlink ref="F24" r:id="rId1" display="zakupki.gov.ru)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P28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L31" activeCellId="0" sqref="L31"/>
    </sheetView>
  </sheetViews>
  <sheetFormatPr defaultColWidth="8.6796875" defaultRowHeight="13.8" customHeight="false" zeroHeight="false" outlineLevelRow="0" outlineLevelCol="0"/>
  <cols>
    <col collapsed="false" customWidth="false" hidden="false" outlineLevel="0" max="29" min="1" style="55" width="8.68"/>
    <col collapsed="false" customWidth="true" hidden="false" outlineLevel="0" max="30" min="30" style="55" width="11.39"/>
    <col collapsed="false" customWidth="false" hidden="false" outlineLevel="0" max="33" min="31" style="55" width="8.68"/>
    <col collapsed="false" customWidth="true" hidden="false" outlineLevel="0" max="34" min="34" style="55" width="11.68"/>
    <col collapsed="false" customWidth="false" hidden="false" outlineLevel="0" max="37" min="35" style="55" width="8.68"/>
    <col collapsed="false" customWidth="true" hidden="false" outlineLevel="0" max="38" min="38" style="55" width="9.73"/>
    <col collapsed="false" customWidth="false" hidden="false" outlineLevel="0" max="39" min="39" style="55" width="8.68"/>
    <col collapsed="false" customWidth="true" hidden="false" outlineLevel="0" max="40" min="40" style="55" width="17.24"/>
    <col collapsed="false" customWidth="false" hidden="false" outlineLevel="0" max="16384" min="41" style="55" width="8.68"/>
  </cols>
  <sheetData>
    <row r="2" customFormat="false" ht="48" hidden="false" customHeight="true" outlineLevel="0" collapsed="false">
      <c r="A2" s="93" t="s">
        <v>373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</row>
    <row r="5" customFormat="false" ht="13.8" hidden="false" customHeight="false" outlineLevel="0" collapsed="false">
      <c r="A5" s="98" t="s">
        <v>374</v>
      </c>
      <c r="B5" s="131" t="e">
        <f aca="false">(((B14+AD150)/2)*50%)+(50%*B10)</f>
        <v>#NAME?</v>
      </c>
    </row>
    <row r="10" customFormat="false" ht="13.8" hidden="false" customHeight="false" outlineLevel="0" collapsed="false">
      <c r="A10" s="98" t="s">
        <v>61</v>
      </c>
      <c r="B10" s="131" t="n">
        <f aca="false">'индикаторы общие'!G44</f>
        <v>98.836872686669</v>
      </c>
    </row>
    <row r="14" customFormat="false" ht="13.8" hidden="false" customHeight="true" outlineLevel="0" collapsed="false">
      <c r="A14" s="132" t="s">
        <v>375</v>
      </c>
      <c r="B14" s="131" t="e">
        <f aca="false">(80%*((B20+E20+H20+K20+N20+Q20+T20+W20+Z20)/9))+(20%*B17)</f>
        <v>#NAME?</v>
      </c>
      <c r="C14" s="133" t="s">
        <v>376</v>
      </c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C14" s="132" t="s">
        <v>377</v>
      </c>
      <c r="AD14" s="131" t="e">
        <f aca="false">(80%*AD20/1)+20%*AD17</f>
        <v>#NAME?</v>
      </c>
      <c r="AE14" s="134" t="s">
        <v>378</v>
      </c>
      <c r="AF14" s="134"/>
      <c r="AG14" s="134"/>
      <c r="AH14" s="134"/>
      <c r="AK14" s="132" t="s">
        <v>379</v>
      </c>
      <c r="AL14" s="135" t="e">
        <f aca="false">(80%*((AL20+AP20))/2)+(20%*AL17)</f>
        <v>#NAME?</v>
      </c>
      <c r="AM14" s="136" t="s">
        <v>380</v>
      </c>
      <c r="AN14" s="136"/>
      <c r="AO14" s="136"/>
      <c r="AP14" s="136"/>
    </row>
    <row r="15" customFormat="false" ht="13.8" hidden="false" customHeight="false" outlineLevel="0" collapsed="false">
      <c r="A15" s="137"/>
      <c r="B15" s="137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C15" s="138"/>
      <c r="AD15" s="138"/>
      <c r="AE15" s="134"/>
      <c r="AF15" s="134"/>
      <c r="AG15" s="134"/>
      <c r="AH15" s="134"/>
      <c r="AK15" s="138"/>
      <c r="AL15" s="138"/>
      <c r="AM15" s="136"/>
      <c r="AN15" s="136"/>
      <c r="AO15" s="136"/>
      <c r="AP15" s="136"/>
    </row>
    <row r="16" customFormat="false" ht="13.8" hidden="false" customHeight="false" outlineLevel="0" collapsed="false">
      <c r="A16" s="137"/>
      <c r="B16" s="137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C16" s="137"/>
      <c r="AD16" s="137"/>
      <c r="AE16" s="134"/>
      <c r="AF16" s="134"/>
      <c r="AG16" s="134"/>
      <c r="AH16" s="134"/>
      <c r="AK16" s="137"/>
      <c r="AL16" s="137"/>
      <c r="AM16" s="136"/>
      <c r="AN16" s="136"/>
      <c r="AO16" s="136"/>
      <c r="AP16" s="136"/>
    </row>
    <row r="17" customFormat="false" ht="13.8" hidden="false" customHeight="false" outlineLevel="0" collapsed="false">
      <c r="A17" s="132" t="s">
        <v>381</v>
      </c>
      <c r="B17" s="139" t="e">
        <f aca="false">#ref!</f>
        <v>#NAME?</v>
      </c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C17" s="132" t="s">
        <v>382</v>
      </c>
      <c r="AD17" s="131" t="e">
        <f aca="false">#ref!</f>
        <v>#NAME?</v>
      </c>
      <c r="AE17" s="134"/>
      <c r="AF17" s="134"/>
      <c r="AG17" s="134"/>
      <c r="AH17" s="134"/>
      <c r="AK17" s="132" t="s">
        <v>382</v>
      </c>
      <c r="AL17" s="139" t="e">
        <f aca="false">#ref!</f>
        <v>#NAME?</v>
      </c>
      <c r="AM17" s="136"/>
      <c r="AN17" s="136"/>
      <c r="AO17" s="136"/>
      <c r="AP17" s="136"/>
    </row>
    <row r="18" customFormat="false" ht="13.8" hidden="false" customHeight="false" outlineLevel="0" collapsed="false">
      <c r="A18" s="137"/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C18" s="137"/>
      <c r="AD18" s="137"/>
      <c r="AE18" s="137"/>
      <c r="AF18" s="137"/>
      <c r="AG18" s="137"/>
      <c r="AH18" s="137"/>
      <c r="AK18" s="137"/>
      <c r="AL18" s="137"/>
      <c r="AM18" s="137"/>
      <c r="AN18" s="137"/>
      <c r="AO18" s="137"/>
      <c r="AP18" s="137"/>
    </row>
    <row r="19" customFormat="false" ht="13.8" hidden="false" customHeight="false" outlineLevel="0" collapsed="false">
      <c r="A19" s="137"/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C19" s="137"/>
      <c r="AD19" s="137"/>
      <c r="AE19" s="137"/>
      <c r="AF19" s="137"/>
      <c r="AG19" s="137"/>
      <c r="AH19" s="137"/>
      <c r="AK19" s="137"/>
      <c r="AL19" s="137"/>
      <c r="AM19" s="137"/>
      <c r="AN19" s="137"/>
      <c r="AO19" s="137"/>
      <c r="AP19" s="137"/>
    </row>
    <row r="20" customFormat="false" ht="13.8" hidden="false" customHeight="true" outlineLevel="0" collapsed="false">
      <c r="A20" s="98" t="s">
        <v>383</v>
      </c>
      <c r="B20" s="131" t="n">
        <f aca="false">(70%*B28)+(30%*B25)</f>
        <v>30</v>
      </c>
      <c r="C20" s="140"/>
      <c r="D20" s="98" t="s">
        <v>384</v>
      </c>
      <c r="E20" s="131" t="n">
        <f aca="false">(70%*E28)+(30%*E25)</f>
        <v>30</v>
      </c>
      <c r="F20" s="141"/>
      <c r="G20" s="98" t="s">
        <v>385</v>
      </c>
      <c r="H20" s="131" t="n">
        <f aca="false">(70%*H28)+(30%*H25)</f>
        <v>30</v>
      </c>
      <c r="I20" s="137"/>
      <c r="J20" s="98" t="s">
        <v>386</v>
      </c>
      <c r="K20" s="131" t="n">
        <f aca="false">(70%*K28)+(30%*K25)</f>
        <v>30</v>
      </c>
      <c r="L20" s="137"/>
      <c r="M20" s="98" t="s">
        <v>387</v>
      </c>
      <c r="N20" s="131" t="n">
        <f aca="false">(70%*N28)+(30%*N25)</f>
        <v>30</v>
      </c>
      <c r="O20" s="137"/>
      <c r="P20" s="98" t="s">
        <v>388</v>
      </c>
      <c r="Q20" s="131" t="n">
        <f aca="false">(70%*Q28)+(30%*Q25)</f>
        <v>30</v>
      </c>
      <c r="R20" s="137"/>
      <c r="S20" s="98" t="s">
        <v>389</v>
      </c>
      <c r="T20" s="131" t="n">
        <f aca="false">(70%*T28)+(30%*T25)</f>
        <v>30</v>
      </c>
      <c r="U20" s="137"/>
      <c r="V20" s="98" t="s">
        <v>390</v>
      </c>
      <c r="W20" s="131" t="n">
        <f aca="false">(70%*W28)+(30%*W25)</f>
        <v>30</v>
      </c>
      <c r="X20" s="137"/>
      <c r="Y20" s="98" t="s">
        <v>391</v>
      </c>
      <c r="Z20" s="131" t="n">
        <f aca="false">(70%*Z28)+(30%*Z25)</f>
        <v>30</v>
      </c>
      <c r="AC20" s="98" t="s">
        <v>392</v>
      </c>
      <c r="AD20" s="131" t="e">
        <f aca="false">(70%*AD28)+(30%*AD25)</f>
        <v>#NAME?</v>
      </c>
      <c r="AE20" s="137"/>
      <c r="AF20" s="137"/>
      <c r="AG20" s="137"/>
      <c r="AH20" s="137"/>
      <c r="AK20" s="98" t="s">
        <v>383</v>
      </c>
      <c r="AL20" s="131" t="e">
        <f aca="false">(70%*AL28)+(30%*AL25)</f>
        <v>#NAME?</v>
      </c>
      <c r="AM20" s="137"/>
      <c r="AN20" s="137"/>
      <c r="AO20" s="98" t="s">
        <v>384</v>
      </c>
      <c r="AP20" s="131" t="e">
        <f aca="false">(70%*AP28)+(30%*AP25)</f>
        <v>#NAME?</v>
      </c>
    </row>
    <row r="21" customFormat="false" ht="13.8" hidden="false" customHeight="true" outlineLevel="0" collapsed="false">
      <c r="A21" s="142" t="s">
        <v>393</v>
      </c>
      <c r="B21" s="142"/>
      <c r="C21" s="143"/>
      <c r="D21" s="142" t="s">
        <v>394</v>
      </c>
      <c r="E21" s="142"/>
      <c r="F21" s="137"/>
      <c r="G21" s="142" t="s">
        <v>395</v>
      </c>
      <c r="H21" s="142"/>
      <c r="I21" s="137"/>
      <c r="J21" s="142" t="s">
        <v>396</v>
      </c>
      <c r="K21" s="142"/>
      <c r="L21" s="137"/>
      <c r="M21" s="142" t="s">
        <v>397</v>
      </c>
      <c r="N21" s="142"/>
      <c r="O21" s="137"/>
      <c r="P21" s="142" t="s">
        <v>398</v>
      </c>
      <c r="Q21" s="142"/>
      <c r="R21" s="137"/>
      <c r="S21" s="142" t="s">
        <v>399</v>
      </c>
      <c r="T21" s="142"/>
      <c r="U21" s="137"/>
      <c r="V21" s="142" t="s">
        <v>400</v>
      </c>
      <c r="W21" s="142"/>
      <c r="X21" s="137"/>
      <c r="Y21" s="142" t="s">
        <v>401</v>
      </c>
      <c r="Z21" s="142"/>
      <c r="AA21" s="77"/>
      <c r="AC21" s="137"/>
      <c r="AD21" s="137"/>
      <c r="AE21" s="137"/>
      <c r="AF21" s="137"/>
      <c r="AG21" s="137"/>
      <c r="AH21" s="137"/>
      <c r="AK21" s="137"/>
      <c r="AL21" s="137"/>
      <c r="AM21" s="137"/>
      <c r="AN21" s="137"/>
      <c r="AO21" s="137"/>
      <c r="AP21" s="137"/>
    </row>
    <row r="22" customFormat="false" ht="13.8" hidden="false" customHeight="false" outlineLevel="0" collapsed="false">
      <c r="A22" s="142"/>
      <c r="B22" s="142"/>
      <c r="C22" s="143"/>
      <c r="D22" s="142"/>
      <c r="E22" s="142"/>
      <c r="F22" s="137"/>
      <c r="G22" s="142"/>
      <c r="H22" s="142"/>
      <c r="I22" s="137"/>
      <c r="J22" s="142"/>
      <c r="K22" s="142"/>
      <c r="L22" s="137"/>
      <c r="M22" s="142"/>
      <c r="N22" s="142"/>
      <c r="O22" s="137"/>
      <c r="P22" s="142"/>
      <c r="Q22" s="142"/>
      <c r="R22" s="137"/>
      <c r="S22" s="142"/>
      <c r="T22" s="142"/>
      <c r="U22" s="137"/>
      <c r="V22" s="142"/>
      <c r="W22" s="142"/>
      <c r="X22" s="137"/>
      <c r="Y22" s="142"/>
      <c r="Z22" s="142"/>
      <c r="AA22" s="77"/>
      <c r="AC22" s="137"/>
      <c r="AD22" s="137"/>
      <c r="AE22" s="137"/>
      <c r="AF22" s="137"/>
      <c r="AG22" s="137"/>
      <c r="AH22" s="137"/>
      <c r="AK22" s="137"/>
      <c r="AL22" s="137"/>
      <c r="AM22" s="137"/>
      <c r="AN22" s="137"/>
      <c r="AO22" s="137"/>
      <c r="AP22" s="137"/>
    </row>
    <row r="23" customFormat="false" ht="13.8" hidden="false" customHeight="false" outlineLevel="0" collapsed="false">
      <c r="A23" s="142"/>
      <c r="B23" s="142"/>
      <c r="C23" s="143"/>
      <c r="D23" s="142"/>
      <c r="E23" s="142"/>
      <c r="F23" s="137"/>
      <c r="G23" s="142"/>
      <c r="H23" s="142"/>
      <c r="I23" s="137"/>
      <c r="J23" s="142"/>
      <c r="K23" s="142"/>
      <c r="L23" s="137"/>
      <c r="M23" s="142"/>
      <c r="N23" s="142"/>
      <c r="O23" s="137"/>
      <c r="P23" s="142"/>
      <c r="Q23" s="142"/>
      <c r="R23" s="137"/>
      <c r="S23" s="142"/>
      <c r="T23" s="142"/>
      <c r="U23" s="137"/>
      <c r="V23" s="142"/>
      <c r="W23" s="142"/>
      <c r="X23" s="137"/>
      <c r="Y23" s="142"/>
      <c r="Z23" s="142"/>
      <c r="AA23" s="77"/>
      <c r="AC23" s="137"/>
      <c r="AD23" s="137"/>
      <c r="AE23" s="137"/>
      <c r="AF23" s="137"/>
      <c r="AG23" s="137"/>
      <c r="AH23" s="137"/>
      <c r="AK23" s="137"/>
      <c r="AL23" s="137"/>
      <c r="AM23" s="137"/>
      <c r="AN23" s="137"/>
      <c r="AO23" s="137"/>
      <c r="AP23" s="137"/>
    </row>
    <row r="24" customFormat="false" ht="158.95" hidden="false" customHeight="true" outlineLevel="0" collapsed="false">
      <c r="A24" s="142"/>
      <c r="B24" s="142"/>
      <c r="C24" s="143"/>
      <c r="D24" s="142"/>
      <c r="E24" s="142"/>
      <c r="F24" s="137"/>
      <c r="G24" s="142"/>
      <c r="H24" s="142"/>
      <c r="I24" s="137"/>
      <c r="J24" s="142"/>
      <c r="K24" s="142"/>
      <c r="L24" s="137"/>
      <c r="M24" s="142"/>
      <c r="N24" s="142"/>
      <c r="O24" s="137"/>
      <c r="P24" s="142"/>
      <c r="Q24" s="142"/>
      <c r="R24" s="137"/>
      <c r="S24" s="142"/>
      <c r="T24" s="142"/>
      <c r="U24" s="137"/>
      <c r="V24" s="142"/>
      <c r="W24" s="142"/>
      <c r="X24" s="137"/>
      <c r="Y24" s="142"/>
      <c r="Z24" s="142"/>
      <c r="AA24" s="77"/>
      <c r="AC24" s="142" t="s">
        <v>393</v>
      </c>
      <c r="AD24" s="142"/>
      <c r="AE24" s="137"/>
      <c r="AF24" s="137"/>
      <c r="AG24" s="137"/>
      <c r="AH24" s="137"/>
      <c r="AK24" s="110" t="s">
        <v>402</v>
      </c>
      <c r="AL24" s="110"/>
      <c r="AM24" s="137"/>
      <c r="AN24" s="137"/>
      <c r="AO24" s="142" t="s">
        <v>403</v>
      </c>
      <c r="AP24" s="142"/>
    </row>
    <row r="25" customFormat="false" ht="13.8" hidden="false" customHeight="false" outlineLevel="0" collapsed="false">
      <c r="A25" s="98" t="s">
        <v>404</v>
      </c>
      <c r="B25" s="131" t="n">
        <f aca="false">'контрольные точки, мероприятия '!H93</f>
        <v>100</v>
      </c>
      <c r="C25" s="137"/>
      <c r="D25" s="98" t="s">
        <v>405</v>
      </c>
      <c r="E25" s="131" t="n">
        <f aca="false">'контрольные точки, мероприятия '!H94</f>
        <v>100</v>
      </c>
      <c r="F25" s="137"/>
      <c r="G25" s="98" t="s">
        <v>406</v>
      </c>
      <c r="H25" s="131" t="n">
        <f aca="false">'контрольные точки, мероприятия '!H95</f>
        <v>100</v>
      </c>
      <c r="I25" s="137"/>
      <c r="J25" s="98" t="s">
        <v>407</v>
      </c>
      <c r="K25" s="131" t="n">
        <f aca="false">'контрольные точки, мероприятия '!H96</f>
        <v>100</v>
      </c>
      <c r="L25" s="137"/>
      <c r="M25" s="98" t="s">
        <v>408</v>
      </c>
      <c r="N25" s="131" t="n">
        <f aca="false">'контрольные точки, мероприятия '!H97</f>
        <v>100</v>
      </c>
      <c r="O25" s="137"/>
      <c r="P25" s="98" t="s">
        <v>409</v>
      </c>
      <c r="Q25" s="131" t="n">
        <f aca="false">'контрольные точки, мероприятия '!H98</f>
        <v>100</v>
      </c>
      <c r="R25" s="137"/>
      <c r="S25" s="98" t="s">
        <v>410</v>
      </c>
      <c r="T25" s="131" t="n">
        <f aca="false">'контрольные точки, мероприятия '!H99</f>
        <v>100</v>
      </c>
      <c r="U25" s="137"/>
      <c r="V25" s="98" t="s">
        <v>411</v>
      </c>
      <c r="W25" s="131" t="n">
        <f aca="false">'контрольные точки, мероприятия '!H100</f>
        <v>100</v>
      </c>
      <c r="X25" s="137"/>
      <c r="Y25" s="98" t="s">
        <v>412</v>
      </c>
      <c r="Z25" s="131" t="n">
        <f aca="false">'контрольные точки, мероприятия '!H101</f>
        <v>100</v>
      </c>
      <c r="AC25" s="98" t="s">
        <v>413</v>
      </c>
      <c r="AD25" s="131" t="e">
        <f aca="false">#ref!</f>
        <v>#NAME?</v>
      </c>
      <c r="AE25" s="137"/>
      <c r="AF25" s="137"/>
      <c r="AG25" s="137"/>
      <c r="AH25" s="137"/>
      <c r="AK25" s="98" t="s">
        <v>404</v>
      </c>
      <c r="AL25" s="131" t="e">
        <f aca="false">#ref!</f>
        <v>#NAME?</v>
      </c>
      <c r="AM25" s="137"/>
      <c r="AN25" s="137"/>
      <c r="AO25" s="98" t="s">
        <v>405</v>
      </c>
      <c r="AP25" s="131" t="e">
        <f aca="false">#ref!</f>
        <v>#NAME?</v>
      </c>
    </row>
    <row r="26" customFormat="false" ht="13.8" hidden="false" customHeight="false" outlineLevel="0" collapsed="false">
      <c r="A26" s="137"/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C26" s="137"/>
      <c r="AD26" s="137"/>
      <c r="AE26" s="137"/>
      <c r="AF26" s="137"/>
      <c r="AG26" s="137"/>
      <c r="AH26" s="137"/>
      <c r="AK26" s="137"/>
      <c r="AL26" s="137"/>
      <c r="AM26" s="137"/>
      <c r="AN26" s="137"/>
      <c r="AO26" s="137"/>
      <c r="AP26" s="137"/>
    </row>
    <row r="27" customFormat="false" ht="13.8" hidden="false" customHeight="false" outlineLevel="0" collapsed="false">
      <c r="A27" s="137"/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C27" s="137"/>
      <c r="AD27" s="137"/>
      <c r="AE27" s="137"/>
      <c r="AF27" s="137"/>
      <c r="AG27" s="137"/>
      <c r="AH27" s="137"/>
      <c r="AK27" s="137"/>
      <c r="AL27" s="137"/>
      <c r="AM27" s="137"/>
      <c r="AN27" s="137"/>
      <c r="AO27" s="137"/>
      <c r="AP27" s="137"/>
    </row>
    <row r="28" customFormat="false" ht="13.8" hidden="false" customHeight="false" outlineLevel="0" collapsed="false">
      <c r="A28" s="98" t="s">
        <v>414</v>
      </c>
      <c r="B28" s="131" t="n">
        <f aca="false">'показатели УГХ'!P39</f>
        <v>0</v>
      </c>
      <c r="C28" s="137"/>
      <c r="D28" s="98" t="s">
        <v>415</v>
      </c>
      <c r="E28" s="131" t="n">
        <f aca="false">'показатели УГХ'!P40</f>
        <v>0</v>
      </c>
      <c r="F28" s="137"/>
      <c r="G28" s="98" t="s">
        <v>416</v>
      </c>
      <c r="H28" s="131" t="n">
        <f aca="false">'показатели УГХ'!P41</f>
        <v>0</v>
      </c>
      <c r="I28" s="137"/>
      <c r="J28" s="98" t="s">
        <v>417</v>
      </c>
      <c r="K28" s="131" t="n">
        <f aca="false">'показатели УГХ'!P42</f>
        <v>0</v>
      </c>
      <c r="L28" s="137"/>
      <c r="M28" s="98" t="s">
        <v>418</v>
      </c>
      <c r="N28" s="131" t="n">
        <f aca="false">'показатели УГХ'!P43</f>
        <v>0</v>
      </c>
      <c r="O28" s="137"/>
      <c r="P28" s="98" t="s">
        <v>419</v>
      </c>
      <c r="Q28" s="131" t="n">
        <f aca="false">'показатели УГХ'!P44</f>
        <v>0</v>
      </c>
      <c r="R28" s="137"/>
      <c r="S28" s="98" t="s">
        <v>420</v>
      </c>
      <c r="T28" s="131" t="n">
        <f aca="false">'показатели УГХ'!P45</f>
        <v>0</v>
      </c>
      <c r="U28" s="137"/>
      <c r="V28" s="98" t="s">
        <v>421</v>
      </c>
      <c r="W28" s="131" t="n">
        <f aca="false">'показатели УГХ'!P46</f>
        <v>0</v>
      </c>
      <c r="X28" s="137"/>
      <c r="Y28" s="98" t="s">
        <v>422</v>
      </c>
      <c r="Z28" s="131" t="n">
        <f aca="false">'показатели УГХ'!P47</f>
        <v>0</v>
      </c>
      <c r="AC28" s="98" t="s">
        <v>423</v>
      </c>
      <c r="AD28" s="131" t="e">
        <f aca="false">#ref!</f>
        <v>#NAME?</v>
      </c>
      <c r="AE28" s="137"/>
      <c r="AF28" s="137"/>
      <c r="AG28" s="137"/>
      <c r="AH28" s="137"/>
      <c r="AK28" s="98" t="s">
        <v>414</v>
      </c>
      <c r="AL28" s="131" t="e">
        <f aca="false">#ref!</f>
        <v>#NAME?</v>
      </c>
      <c r="AM28" s="137"/>
      <c r="AN28" s="137"/>
      <c r="AO28" s="98" t="s">
        <v>415</v>
      </c>
      <c r="AP28" s="131" t="e">
        <f aca="false">#ref!</f>
        <v>#NAME?</v>
      </c>
    </row>
  </sheetData>
  <mergeCells count="16">
    <mergeCell ref="A2:AL2"/>
    <mergeCell ref="C14:Z17"/>
    <mergeCell ref="AE14:AH17"/>
    <mergeCell ref="AM14:AP17"/>
    <mergeCell ref="A21:B24"/>
    <mergeCell ref="D21:E24"/>
    <mergeCell ref="G21:H24"/>
    <mergeCell ref="J21:K24"/>
    <mergeCell ref="M21:N24"/>
    <mergeCell ref="P21:Q24"/>
    <mergeCell ref="S21:T24"/>
    <mergeCell ref="V21:W24"/>
    <mergeCell ref="Y21:Z24"/>
    <mergeCell ref="AC24:AD24"/>
    <mergeCell ref="AK24:AL24"/>
    <mergeCell ref="AO24:AP2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1563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2026-01-29T12:13:31Z</dcterms:created>
  <dc:creator>Плакида Ирина Анатольевна</dc:creator>
  <dc:description/>
  <dc:language>ru-RU</dc:language>
  <cp:lastModifiedBy/>
  <cp:lastPrinted>2026-07-27T08:14:45Z</cp:lastPrinted>
  <dcterms:modified xsi:type="dcterms:W3CDTF">2026-07-27T08:18:55Z</dcterms:modified>
  <cp:revision>376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